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55" windowHeight="9210" activeTab="0"/>
  </bookViews>
  <sheets>
    <sheet name="Anexa 2" sheetId="1" r:id="rId1"/>
    <sheet name="Anexa 3" sheetId="2" r:id="rId2"/>
    <sheet name="Anexa 4" sheetId="3" r:id="rId3"/>
  </sheets>
  <definedNames/>
  <calcPr fullCalcOnLoad="1"/>
</workbook>
</file>

<file path=xl/sharedStrings.xml><?xml version="1.0" encoding="utf-8"?>
<sst xmlns="http://schemas.openxmlformats.org/spreadsheetml/2006/main" count="195" uniqueCount="147">
  <si>
    <t>%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</si>
  <si>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</si>
  <si>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A N A L I Z A </t>
    </r>
  </si>
  <si>
    <t>Denumirea institutiei</t>
  </si>
  <si>
    <t>Total - primaria</t>
  </si>
  <si>
    <t xml:space="preserve">                                                                                               La decizia Consiliului orăşenesc Orhei</t>
  </si>
  <si>
    <t>II</t>
  </si>
  <si>
    <t>I</t>
  </si>
  <si>
    <t xml:space="preserve">                                                                                                                                                                       </t>
  </si>
  <si>
    <t>mii lei</t>
  </si>
  <si>
    <t>executat</t>
  </si>
  <si>
    <t>Nota-motivul neexecutarii</t>
  </si>
  <si>
    <t>T o t a l</t>
  </si>
  <si>
    <t>Nr.          d/o</t>
  </si>
  <si>
    <t xml:space="preserve">alocat </t>
  </si>
  <si>
    <t>01</t>
  </si>
  <si>
    <t>06</t>
  </si>
  <si>
    <t>09</t>
  </si>
  <si>
    <t>08</t>
  </si>
  <si>
    <t>Denumirea indicatorului</t>
  </si>
  <si>
    <t>75</t>
  </si>
  <si>
    <t xml:space="preserve">Cu privire la alocarea mijloacelor financiare din sold  disponibil  </t>
  </si>
  <si>
    <t>Executarea deciziilor Consiliului orăşenesc Orhei</t>
  </si>
  <si>
    <t xml:space="preserve"> La Decizia Consiliului orăşenesc  Orhei</t>
  </si>
  <si>
    <t xml:space="preserve">   </t>
  </si>
  <si>
    <t xml:space="preserve">salarizarea lucrătorilor conform contractului   de prestări servicii civile   
</t>
  </si>
  <si>
    <t>Anexa  nr.    4</t>
  </si>
  <si>
    <t xml:space="preserve">   Nr. _____din                                            2016</t>
  </si>
  <si>
    <t>Grădinița de copii nr. 1</t>
  </si>
  <si>
    <t>Grădinița de copii nr. 2</t>
  </si>
  <si>
    <t>Grădinița de copii nr. 4</t>
  </si>
  <si>
    <t>Grădinița de copii nr. 5</t>
  </si>
  <si>
    <t>Grădinița de copii nr. 6</t>
  </si>
  <si>
    <t>Grădinița de copii nr. 8</t>
  </si>
  <si>
    <t>Grădinița de copii nr. 12</t>
  </si>
  <si>
    <t>Şcoala de arte plastice</t>
  </si>
  <si>
    <t>Şcoala de muzică</t>
  </si>
  <si>
    <t>Învățămînt extrașcolar</t>
  </si>
  <si>
    <t>Educație timpurie</t>
  </si>
  <si>
    <t xml:space="preserve">Învăţămînt preşcolar </t>
  </si>
  <si>
    <t>Aprobat pe anul 2016</t>
  </si>
  <si>
    <t>Precizat pe anul 2016</t>
  </si>
  <si>
    <t>Executat pe I semestru anul 2016</t>
  </si>
  <si>
    <t>Executat I semestru fata de planul precizat anual</t>
  </si>
  <si>
    <t>devieri         (+/-)</t>
  </si>
  <si>
    <t>in %</t>
  </si>
  <si>
    <t>Învăţămînt- total</t>
  </si>
  <si>
    <t xml:space="preserve">                                                                                      Anexa  nr.    3</t>
  </si>
  <si>
    <t xml:space="preserve">                                                                                                  </t>
  </si>
  <si>
    <t xml:space="preserve">  mii lei</t>
  </si>
  <si>
    <t>pe 6 luni  ale  anului  2016       Primaria  or.Orhei</t>
  </si>
  <si>
    <r>
      <t xml:space="preserve"> </t>
    </r>
    <r>
      <rPr>
        <sz val="12"/>
        <rFont val="Times New Roman"/>
        <family val="1"/>
      </rPr>
      <t xml:space="preserve">executarii  planului la resurse colectate de instituțiile bugetare </t>
    </r>
  </si>
  <si>
    <t>în %</t>
  </si>
  <si>
    <t>Proiectul ”O dezvoltare energetică durabilă în orașul Orhei”</t>
  </si>
  <si>
    <t xml:space="preserve">                                                                                                               La decizia Consiliului orăşenesc Orhei </t>
  </si>
  <si>
    <t>Denumirea</t>
  </si>
  <si>
    <t>Cod</t>
  </si>
  <si>
    <t>Cheltuieli recurente, în total</t>
  </si>
  <si>
    <t>inclusiv cheltuieli de personal</t>
  </si>
  <si>
    <t xml:space="preserve"> Investiții capitale, în total</t>
  </si>
  <si>
    <t>-</t>
  </si>
  <si>
    <t>Servicii de stat cu destinaţie generală</t>
  </si>
  <si>
    <t>Resurse, total</t>
  </si>
  <si>
    <t>Resurse generale</t>
  </si>
  <si>
    <t xml:space="preserve"> Resurse colectate de autorități/instituții bugetare</t>
  </si>
  <si>
    <t>Cheltuieli, total</t>
  </si>
  <si>
    <t>Executivul şi serviciile de suport</t>
  </si>
  <si>
    <t>03</t>
  </si>
  <si>
    <t xml:space="preserve">Exercitarea guvernării   </t>
  </si>
  <si>
    <t>0301</t>
  </si>
  <si>
    <t>Domenii generale de stat</t>
  </si>
  <si>
    <t>Gestionarea fondurilor de rezervă şi de intervenţie</t>
  </si>
  <si>
    <t>0802</t>
  </si>
  <si>
    <t>Datoria de stat şi a autorităţilor publice locale</t>
  </si>
  <si>
    <t>17</t>
  </si>
  <si>
    <t>Datoria internă a autorităţilor publice locale</t>
  </si>
  <si>
    <t>1703</t>
  </si>
  <si>
    <t>Ordine publică şi securitate naţională</t>
  </si>
  <si>
    <t>Protecția civilă și apărarea împotriva incendiilor</t>
  </si>
  <si>
    <t>37</t>
  </si>
  <si>
    <t>3702</t>
  </si>
  <si>
    <t>Servicii în domeniul economiei</t>
  </si>
  <si>
    <t>04</t>
  </si>
  <si>
    <t>Resurse colectate de autorități/instituții bugetare</t>
  </si>
  <si>
    <t xml:space="preserve">      Cheltuieli, total</t>
  </si>
  <si>
    <t>Servicii generale economice şi comerciale</t>
  </si>
  <si>
    <t>50</t>
  </si>
  <si>
    <t>Administrarea patrimoniului de stat</t>
  </si>
  <si>
    <t>Dezvoltarea transporturilor</t>
  </si>
  <si>
    <t>64</t>
  </si>
  <si>
    <t>Dezvoltarea drumurilor</t>
  </si>
  <si>
    <t>Gospodăria de locuinţe şi gospodăria serviciilor comunale</t>
  </si>
  <si>
    <t xml:space="preserve">      Resurse, total</t>
  </si>
  <si>
    <t>Dezvoltarea gospodăriei de locuinţe şi serviciilor comunale</t>
  </si>
  <si>
    <t>Iluminarea stradală</t>
  </si>
  <si>
    <t>Cultură, sport, tineret, culte şi odihnă</t>
  </si>
  <si>
    <t>Cultura, cultele și odihna</t>
  </si>
  <si>
    <t>85</t>
  </si>
  <si>
    <t>Dezvoltarea culturii</t>
  </si>
  <si>
    <t>Protejarea şi punerea în valoare a patrimoniului cultural naţional.</t>
  </si>
  <si>
    <t>8503</t>
  </si>
  <si>
    <t>Tineret și sport</t>
  </si>
  <si>
    <t>86</t>
  </si>
  <si>
    <t>Sport</t>
  </si>
  <si>
    <t>Tineret</t>
  </si>
  <si>
    <t>Învăţămînt</t>
  </si>
  <si>
    <t>Invăţămînt</t>
  </si>
  <si>
    <t>88</t>
  </si>
  <si>
    <t>Educația extrașcolară și susținerea elevilor dotați</t>
  </si>
  <si>
    <t>8814</t>
  </si>
  <si>
    <t>Protecţia socială</t>
  </si>
  <si>
    <t>90</t>
  </si>
  <si>
    <t>Protecţie socială a unor categorii de cetăţeni</t>
  </si>
  <si>
    <t xml:space="preserve">Secretar al Consiliului orăşenesc  Orhei                                        Ala BURACOVSCHI </t>
  </si>
  <si>
    <t xml:space="preserve"> </t>
  </si>
  <si>
    <t xml:space="preserve">                                                       </t>
  </si>
  <si>
    <t>Executarea  resurselor şi cheltuielilor bugetului orăşenesc conform clasificației funcționale și pe programe</t>
  </si>
  <si>
    <t xml:space="preserve">pe 6 luni  ale  anului  2016  </t>
  </si>
  <si>
    <t>Moto-Sport (proiect)</t>
  </si>
  <si>
    <t xml:space="preserve"> efectuarea tranşei a II de Reglementări
      a PUGal oraşului Orhei</t>
  </si>
  <si>
    <t xml:space="preserve"> soldul neexecutat pentru lichidarea consecinţelor situaţiei excepţionale provocate de explozia unei case de locuit din str. T. Ciobanu
      a Planului Urbanistic General al oraşului Orhei</t>
  </si>
  <si>
    <t>ANEXA nr. 2</t>
  </si>
  <si>
    <t xml:space="preserve">                                                                                                                                 Nr.                    din                            2016</t>
  </si>
  <si>
    <t xml:space="preserve"> efectuarea tranşei a II de Reglementări a Planului Urbanistic General al oraşului Orhei</t>
  </si>
  <si>
    <t>cotizaţie pentru anul 2016 a oraşului Orhei în calitate de membru al CALM.</t>
  </si>
  <si>
    <t>servicii de deservire şi întreţinere a camerelor video din oraşul Orhei</t>
  </si>
  <si>
    <t xml:space="preserve">achitarea datoriilor cu termen expirat p/ru lucrări de proiectare a complexului sportiv european de motosport din oraşul Orhei
</t>
  </si>
  <si>
    <t>soldul neexecutat pentru lichidarea consecinţelor situaţiei excepţionale provocate de explozia unei case de locuit din str.T.Ciobanu</t>
  </si>
  <si>
    <t xml:space="preserve"> reparaţia capitală parţial la  Muzeul de istorie şi etnografie Orhei </t>
  </si>
  <si>
    <t>Decizia  1.2/ 12.02.2016</t>
  </si>
  <si>
    <t xml:space="preserve">servicii de proiectare pentru reparaţia şi amenajarea  străzilor din oraşul Orhei </t>
  </si>
  <si>
    <t xml:space="preserve">achitarea datoriilor cu termen expirat cu SRL Genesis  Internaţional reparaţii curente a străzilor 31 August şi Unirii din oraş 
</t>
  </si>
  <si>
    <t xml:space="preserve">obiectivul "Construcţia terenului sportiv sectorul Centru, Liceul Teoretic  „Aleco Ruso” str. V.Lupu, 13"
</t>
  </si>
  <si>
    <t xml:space="preserve">în cadrul proiectului ”O dezvoltare energetică durabilă în orașul Orhei” </t>
  </si>
  <si>
    <t>Decizia  1.21/ 12.02.2016</t>
  </si>
  <si>
    <t xml:space="preserve">Transferuri curente primite cu destinaţie specială între bugetul de stat şi bugetele locale de nivelul I pentru învățământul preșcolar,primar, secundar general, special și complementar (extrașcolar) al bugetului orăşenesc la situaţia din 01.01.2016 </t>
  </si>
  <si>
    <t xml:space="preserve">"Resurse colectate" al bugetului orăşenesc la situaţia din 01.01.2016 </t>
  </si>
  <si>
    <t>al Primariei or.Orhei in suma de 6163.6  mii lei    la  situaţia  01.07.2016</t>
  </si>
  <si>
    <t>Decizia  3.2/ 22.04.2016</t>
  </si>
  <si>
    <t>Ex. O.Zgureanu</t>
  </si>
  <si>
    <t>Contabil Şef                                      Nelli PARUTENCO</t>
  </si>
  <si>
    <t xml:space="preserve">                     arenda   142320</t>
  </si>
  <si>
    <t>inclusiv:       servicii 142310</t>
  </si>
  <si>
    <t>Aparatul primarului total</t>
  </si>
  <si>
    <t xml:space="preserve">Secretar al Consiliului orăşenesc  Orhei                                  Ala BURACOVSCHI </t>
  </si>
  <si>
    <t xml:space="preserve">                                                                                            </t>
  </si>
  <si>
    <t>Nr               din                                    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</si>
</sst>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8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68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68" fontId="2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168" fontId="5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49" fontId="55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16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53" applyFont="1" applyAlignment="1">
      <alignment horizontal="right"/>
      <protection/>
    </xf>
    <xf numFmtId="0" fontId="55" fillId="0" borderId="0" xfId="52" applyFont="1">
      <alignment/>
      <protection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center" vertical="center"/>
    </xf>
    <xf numFmtId="168" fontId="16" fillId="0" borderId="15" xfId="0" applyNumberFormat="1" applyFont="1" applyBorder="1" applyAlignment="1">
      <alignment horizontal="center" vertical="center"/>
    </xf>
    <xf numFmtId="168" fontId="16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8" fontId="1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168" fontId="3" fillId="0" borderId="20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168" fontId="1" fillId="0" borderId="2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168" fontId="3" fillId="0" borderId="22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wrapText="1"/>
    </xf>
    <xf numFmtId="0" fontId="17" fillId="0" borderId="17" xfId="0" applyFont="1" applyBorder="1" applyAlignment="1" quotePrefix="1">
      <alignment horizontal="left" vertical="center" wrapText="1"/>
    </xf>
    <xf numFmtId="168" fontId="1" fillId="0" borderId="18" xfId="0" applyNumberFormat="1" applyFont="1" applyBorder="1" applyAlignment="1">
      <alignment horizontal="center" vertical="center"/>
    </xf>
    <xf numFmtId="168" fontId="1" fillId="0" borderId="22" xfId="0" applyNumberFormat="1" applyFont="1" applyBorder="1" applyAlignment="1">
      <alignment vertical="center"/>
    </xf>
    <xf numFmtId="0" fontId="17" fillId="0" borderId="17" xfId="0" applyFont="1" applyBorder="1" applyAlignment="1">
      <alignment horizontal="left" vertical="center" wrapText="1"/>
    </xf>
    <xf numFmtId="168" fontId="3" fillId="0" borderId="18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168" fontId="1" fillId="0" borderId="24" xfId="0" applyNumberFormat="1" applyFont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6" fillId="0" borderId="12" xfId="0" applyFont="1" applyBorder="1" applyAlignment="1">
      <alignment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  <xf numFmtId="168" fontId="6" fillId="0" borderId="26" xfId="0" applyNumberFormat="1" applyFont="1" applyBorder="1" applyAlignment="1">
      <alignment horizontal="center" vertical="center" wrapText="1"/>
    </xf>
    <xf numFmtId="168" fontId="5" fillId="0" borderId="2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53" applyFont="1" applyAlignment="1">
      <alignment horizontal="right"/>
      <protection/>
    </xf>
    <xf numFmtId="0" fontId="55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zoomScalePageLayoutView="0" workbookViewId="0" topLeftCell="A37">
      <selection activeCell="A46" sqref="A46"/>
    </sheetView>
  </sheetViews>
  <sheetFormatPr defaultColWidth="9.00390625" defaultRowHeight="12.75"/>
  <cols>
    <col min="1" max="1" width="37.625" style="42" customWidth="1"/>
    <col min="2" max="2" width="9.125" style="4" customWidth="1"/>
    <col min="3" max="3" width="16.625" style="2" customWidth="1"/>
    <col min="4" max="5" width="9.125" style="2" customWidth="1"/>
    <col min="6" max="6" width="9.875" style="2" customWidth="1"/>
    <col min="7" max="7" width="9.25390625" style="2" bestFit="1" customWidth="1"/>
    <col min="8" max="16384" width="9.125" style="2" customWidth="1"/>
  </cols>
  <sheetData>
    <row r="1" spans="5:7" ht="15.75">
      <c r="E1" s="117" t="s">
        <v>121</v>
      </c>
      <c r="F1" s="117"/>
      <c r="G1" s="117"/>
    </row>
    <row r="2" spans="6:7" ht="15.75">
      <c r="F2" s="44"/>
      <c r="G2" s="43" t="s">
        <v>54</v>
      </c>
    </row>
    <row r="3" spans="6:7" ht="15.75">
      <c r="F3" s="44"/>
      <c r="G3" s="43" t="s">
        <v>122</v>
      </c>
    </row>
    <row r="4" spans="7:8" ht="15.75">
      <c r="G4" s="44"/>
      <c r="H4" s="43"/>
    </row>
    <row r="5" spans="1:7" ht="17.25" customHeight="1">
      <c r="A5" s="118" t="s">
        <v>116</v>
      </c>
      <c r="B5" s="118"/>
      <c r="C5" s="118"/>
      <c r="D5" s="118"/>
      <c r="E5" s="118"/>
      <c r="F5" s="118"/>
      <c r="G5" s="118"/>
    </row>
    <row r="6" spans="1:7" ht="17.25" customHeight="1" thickBot="1">
      <c r="A6" s="116" t="s">
        <v>117</v>
      </c>
      <c r="B6" s="116"/>
      <c r="C6" s="116"/>
      <c r="D6" s="116"/>
      <c r="E6" s="116"/>
      <c r="F6" s="116"/>
      <c r="G6" s="116"/>
    </row>
    <row r="7" spans="1:7" ht="29.25" customHeight="1">
      <c r="A7" s="127" t="s">
        <v>55</v>
      </c>
      <c r="B7" s="128" t="s">
        <v>56</v>
      </c>
      <c r="C7" s="129" t="s">
        <v>40</v>
      </c>
      <c r="D7" s="129" t="s">
        <v>41</v>
      </c>
      <c r="E7" s="129" t="s">
        <v>42</v>
      </c>
      <c r="F7" s="129" t="s">
        <v>43</v>
      </c>
      <c r="G7" s="130"/>
    </row>
    <row r="8" spans="1:7" ht="25.5">
      <c r="A8" s="131"/>
      <c r="B8" s="132"/>
      <c r="C8" s="123"/>
      <c r="D8" s="123"/>
      <c r="E8" s="123"/>
      <c r="F8" s="29" t="s">
        <v>44</v>
      </c>
      <c r="G8" s="133" t="s">
        <v>52</v>
      </c>
    </row>
    <row r="9" spans="1:7" ht="16.5" thickBot="1">
      <c r="A9" s="71"/>
      <c r="B9" s="49"/>
      <c r="C9" s="50"/>
      <c r="D9" s="51"/>
      <c r="E9" s="51"/>
      <c r="F9" s="51"/>
      <c r="G9" s="72"/>
    </row>
    <row r="10" spans="1:7" s="41" customFormat="1" ht="21" customHeight="1" thickBot="1">
      <c r="A10" s="55" t="s">
        <v>57</v>
      </c>
      <c r="B10" s="56"/>
      <c r="C10" s="57">
        <f>SUM(C13+C25+C32+C41+C52+C64+C73)</f>
        <v>54559.1</v>
      </c>
      <c r="D10" s="57">
        <f>SUM(D13+D25+D32+D41+D52+D64+D73)</f>
        <v>60722.84</v>
      </c>
      <c r="E10" s="57">
        <f>SUM(E13+E25+E32+E41+E52+E64+E73)</f>
        <v>22123.4</v>
      </c>
      <c r="F10" s="57">
        <f>SUM(E10-D10)</f>
        <v>-38599.439999999995</v>
      </c>
      <c r="G10" s="58">
        <f>SUM(E10/D10)*100</f>
        <v>36.43340792360832</v>
      </c>
    </row>
    <row r="11" spans="1:7" s="41" customFormat="1" ht="21" customHeight="1">
      <c r="A11" s="73" t="s">
        <v>58</v>
      </c>
      <c r="B11" s="52"/>
      <c r="C11" s="53">
        <v>20258</v>
      </c>
      <c r="D11" s="54">
        <v>20321.8</v>
      </c>
      <c r="E11" s="54">
        <v>9294.1</v>
      </c>
      <c r="F11" s="37">
        <f>SUM(E11-D11)</f>
        <v>-11027.699999999999</v>
      </c>
      <c r="G11" s="79">
        <f>SUM(E11/D11)*100</f>
        <v>45.73462980641479</v>
      </c>
    </row>
    <row r="12" spans="1:7" s="41" customFormat="1" ht="21" customHeight="1" thickBot="1">
      <c r="A12" s="74" t="s">
        <v>59</v>
      </c>
      <c r="B12" s="59"/>
      <c r="C12" s="60" t="s">
        <v>60</v>
      </c>
      <c r="D12" s="61"/>
      <c r="E12" s="61"/>
      <c r="F12" s="61"/>
      <c r="G12" s="75"/>
    </row>
    <row r="13" spans="1:7" s="41" customFormat="1" ht="21" customHeight="1" thickBot="1">
      <c r="A13" s="64" t="s">
        <v>61</v>
      </c>
      <c r="B13" s="65" t="s">
        <v>15</v>
      </c>
      <c r="C13" s="66">
        <f>SUM(C14)</f>
        <v>6359.1</v>
      </c>
      <c r="D13" s="66">
        <f>SUM(D14)</f>
        <v>6829.3</v>
      </c>
      <c r="E13" s="66">
        <f>SUM(E14)</f>
        <v>2880.5</v>
      </c>
      <c r="F13" s="66">
        <f>SUM(F14)</f>
        <v>-3948.8</v>
      </c>
      <c r="G13" s="67">
        <f>SUM(G14)</f>
        <v>42.17855417099849</v>
      </c>
    </row>
    <row r="14" spans="1:7" s="41" customFormat="1" ht="21" customHeight="1">
      <c r="A14" s="76" t="s">
        <v>62</v>
      </c>
      <c r="B14" s="62"/>
      <c r="C14" s="63">
        <f>SUM(C15:C16)</f>
        <v>6359.1</v>
      </c>
      <c r="D14" s="63">
        <f>SUM(D15:D16)</f>
        <v>6829.3</v>
      </c>
      <c r="E14" s="63">
        <f>SUM(E15:E16)</f>
        <v>2880.5</v>
      </c>
      <c r="F14" s="63">
        <f aca="true" t="shared" si="0" ref="F14:F24">SUM(E14-D14)</f>
        <v>-3948.8</v>
      </c>
      <c r="G14" s="77">
        <f aca="true" t="shared" si="1" ref="G14:G24">SUM(E14/D14)*100</f>
        <v>42.17855417099849</v>
      </c>
    </row>
    <row r="15" spans="1:7" s="41" customFormat="1" ht="21" customHeight="1">
      <c r="A15" s="78" t="s">
        <v>63</v>
      </c>
      <c r="B15" s="46">
        <v>1</v>
      </c>
      <c r="C15" s="37">
        <f>SUM(C17-C16)</f>
        <v>6173.700000000001</v>
      </c>
      <c r="D15" s="37">
        <f>SUM(D17-D16)</f>
        <v>6643.900000000001</v>
      </c>
      <c r="E15" s="37">
        <f>SUM(E17-E16)</f>
        <v>2764.6</v>
      </c>
      <c r="F15" s="37">
        <f t="shared" si="0"/>
        <v>-3879.3000000000006</v>
      </c>
      <c r="G15" s="79">
        <f t="shared" si="1"/>
        <v>41.611101913033</v>
      </c>
    </row>
    <row r="16" spans="1:7" s="41" customFormat="1" ht="29.25" customHeight="1">
      <c r="A16" s="78" t="s">
        <v>64</v>
      </c>
      <c r="B16" s="46">
        <v>2</v>
      </c>
      <c r="C16" s="37">
        <v>185.4</v>
      </c>
      <c r="D16" s="37">
        <v>185.4</v>
      </c>
      <c r="E16" s="37">
        <v>115.9</v>
      </c>
      <c r="F16" s="37">
        <f t="shared" si="0"/>
        <v>-69.5</v>
      </c>
      <c r="G16" s="79">
        <f t="shared" si="1"/>
        <v>62.51348435814455</v>
      </c>
    </row>
    <row r="17" spans="1:7" s="41" customFormat="1" ht="20.25" customHeight="1">
      <c r="A17" s="80" t="s">
        <v>65</v>
      </c>
      <c r="B17" s="45"/>
      <c r="C17" s="39">
        <f>SUM(C18+C21+C23)</f>
        <v>6359.1</v>
      </c>
      <c r="D17" s="39">
        <f>SUM(D18+D21+D23)</f>
        <v>6829.3</v>
      </c>
      <c r="E17" s="39">
        <f>SUM(E18+E21+E23)</f>
        <v>2880.5</v>
      </c>
      <c r="F17" s="39">
        <f t="shared" si="0"/>
        <v>-3948.8</v>
      </c>
      <c r="G17" s="81">
        <f t="shared" si="1"/>
        <v>42.17855417099849</v>
      </c>
    </row>
    <row r="18" spans="1:7" s="41" customFormat="1" ht="20.25" customHeight="1">
      <c r="A18" s="80" t="s">
        <v>66</v>
      </c>
      <c r="B18" s="45" t="s">
        <v>67</v>
      </c>
      <c r="C18" s="39">
        <f>SUM(C19)</f>
        <v>4920.3</v>
      </c>
      <c r="D18" s="39">
        <f>SUM(D19:D20)</f>
        <v>5640.5</v>
      </c>
      <c r="E18" s="39">
        <f>SUM(E19:E20)</f>
        <v>2393.2</v>
      </c>
      <c r="F18" s="39">
        <f t="shared" si="0"/>
        <v>-3247.3</v>
      </c>
      <c r="G18" s="81">
        <f t="shared" si="1"/>
        <v>42.42886268947788</v>
      </c>
    </row>
    <row r="19" spans="1:7" s="41" customFormat="1" ht="20.25" customHeight="1">
      <c r="A19" s="78" t="s">
        <v>68</v>
      </c>
      <c r="B19" s="46" t="s">
        <v>69</v>
      </c>
      <c r="C19" s="37">
        <v>4920.3</v>
      </c>
      <c r="D19" s="37">
        <v>5601</v>
      </c>
      <c r="E19" s="37">
        <v>2392.5</v>
      </c>
      <c r="F19" s="37">
        <f t="shared" si="0"/>
        <v>-3208.5</v>
      </c>
      <c r="G19" s="79">
        <f t="shared" si="1"/>
        <v>42.71558650241028</v>
      </c>
    </row>
    <row r="20" spans="1:7" s="41" customFormat="1" ht="20.25" customHeight="1">
      <c r="A20" s="78"/>
      <c r="B20" s="46" t="s">
        <v>69</v>
      </c>
      <c r="C20" s="37"/>
      <c r="D20" s="38">
        <v>39.5</v>
      </c>
      <c r="E20" s="37">
        <v>0.7</v>
      </c>
      <c r="F20" s="37">
        <f t="shared" si="0"/>
        <v>-38.8</v>
      </c>
      <c r="G20" s="79">
        <f t="shared" si="1"/>
        <v>1.772151898734177</v>
      </c>
    </row>
    <row r="21" spans="1:7" s="41" customFormat="1" ht="20.25" customHeight="1">
      <c r="A21" s="82" t="s">
        <v>70</v>
      </c>
      <c r="B21" s="45" t="s">
        <v>18</v>
      </c>
      <c r="C21" s="39">
        <f>SUM(C22)</f>
        <v>809</v>
      </c>
      <c r="D21" s="39">
        <f>SUM(D22)</f>
        <v>559</v>
      </c>
      <c r="E21" s="39">
        <f>SUM(E22)</f>
        <v>0</v>
      </c>
      <c r="F21" s="39">
        <f t="shared" si="0"/>
        <v>-559</v>
      </c>
      <c r="G21" s="81">
        <f t="shared" si="1"/>
        <v>0</v>
      </c>
    </row>
    <row r="22" spans="1:7" s="41" customFormat="1" ht="29.25" customHeight="1">
      <c r="A22" s="78" t="s">
        <v>71</v>
      </c>
      <c r="B22" s="46" t="s">
        <v>72</v>
      </c>
      <c r="C22" s="37">
        <v>809</v>
      </c>
      <c r="D22" s="37">
        <v>559</v>
      </c>
      <c r="E22" s="40"/>
      <c r="F22" s="37">
        <f t="shared" si="0"/>
        <v>-559</v>
      </c>
      <c r="G22" s="79">
        <f t="shared" si="1"/>
        <v>0</v>
      </c>
    </row>
    <row r="23" spans="1:7" s="41" customFormat="1" ht="32.25" customHeight="1">
      <c r="A23" s="82" t="s">
        <v>73</v>
      </c>
      <c r="B23" s="45" t="s">
        <v>74</v>
      </c>
      <c r="C23" s="39">
        <f>SUM(C24)</f>
        <v>629.8</v>
      </c>
      <c r="D23" s="39">
        <f>SUM(D24)</f>
        <v>629.8</v>
      </c>
      <c r="E23" s="39">
        <f>SUM(E24)</f>
        <v>487.3</v>
      </c>
      <c r="F23" s="39">
        <f t="shared" si="0"/>
        <v>-142.49999999999994</v>
      </c>
      <c r="G23" s="81">
        <f t="shared" si="1"/>
        <v>77.37376945061925</v>
      </c>
    </row>
    <row r="24" spans="1:7" s="41" customFormat="1" ht="29.25" customHeight="1" thickBot="1">
      <c r="A24" s="83" t="s">
        <v>75</v>
      </c>
      <c r="B24" s="68" t="s">
        <v>76</v>
      </c>
      <c r="C24" s="69">
        <v>629.8</v>
      </c>
      <c r="D24" s="69">
        <v>629.8</v>
      </c>
      <c r="E24" s="69">
        <v>487.3</v>
      </c>
      <c r="F24" s="69">
        <f t="shared" si="0"/>
        <v>-142.49999999999994</v>
      </c>
      <c r="G24" s="84">
        <f t="shared" si="1"/>
        <v>77.37376945061925</v>
      </c>
    </row>
    <row r="25" spans="1:7" s="41" customFormat="1" ht="22.5" customHeight="1" thickBot="1">
      <c r="A25" s="64" t="s">
        <v>77</v>
      </c>
      <c r="B25" s="65" t="s">
        <v>67</v>
      </c>
      <c r="C25" s="66">
        <f>SUM(C26)</f>
        <v>300</v>
      </c>
      <c r="D25" s="66">
        <f>SUM(D26)</f>
        <v>300</v>
      </c>
      <c r="E25" s="66">
        <f>SUM(E26)</f>
        <v>124.3</v>
      </c>
      <c r="F25" s="66">
        <f>SUM(F26)</f>
        <v>-175.7</v>
      </c>
      <c r="G25" s="67">
        <f>SUM(G26)</f>
        <v>41.43333333333333</v>
      </c>
    </row>
    <row r="26" spans="1:7" s="41" customFormat="1" ht="22.5" customHeight="1">
      <c r="A26" s="76" t="s">
        <v>62</v>
      </c>
      <c r="B26" s="62"/>
      <c r="C26" s="63">
        <f>SUM(C27:C28)</f>
        <v>300</v>
      </c>
      <c r="D26" s="63">
        <f>SUM(D27:D28)</f>
        <v>300</v>
      </c>
      <c r="E26" s="63">
        <f>SUM(E27:E28)</f>
        <v>124.3</v>
      </c>
      <c r="F26" s="63">
        <f>SUM(E26-D26)</f>
        <v>-175.7</v>
      </c>
      <c r="G26" s="77">
        <f>SUM(E26/D26)*100</f>
        <v>41.43333333333333</v>
      </c>
    </row>
    <row r="27" spans="1:7" s="41" customFormat="1" ht="22.5" customHeight="1">
      <c r="A27" s="78" t="s">
        <v>63</v>
      </c>
      <c r="B27" s="46">
        <v>1</v>
      </c>
      <c r="C27" s="37">
        <f>SUM(C29)</f>
        <v>300</v>
      </c>
      <c r="D27" s="37">
        <f>SUM(D29)</f>
        <v>300</v>
      </c>
      <c r="E27" s="37">
        <f>SUM(E29)</f>
        <v>124.3</v>
      </c>
      <c r="F27" s="37">
        <f>SUM(E27-D27)</f>
        <v>-175.7</v>
      </c>
      <c r="G27" s="79">
        <f>SUM(E27/D27)*100</f>
        <v>41.43333333333333</v>
      </c>
    </row>
    <row r="28" spans="1:7" s="41" customFormat="1" ht="29.25" customHeight="1">
      <c r="A28" s="78" t="s">
        <v>64</v>
      </c>
      <c r="B28" s="46">
        <v>2</v>
      </c>
      <c r="C28" s="37"/>
      <c r="D28" s="40"/>
      <c r="E28" s="40"/>
      <c r="F28" s="40"/>
      <c r="G28" s="85"/>
    </row>
    <row r="29" spans="1:7" s="41" customFormat="1" ht="21" customHeight="1">
      <c r="A29" s="80" t="s">
        <v>65</v>
      </c>
      <c r="B29" s="45"/>
      <c r="C29" s="39">
        <f aca="true" t="shared" si="2" ref="C29:E30">SUM(C30)</f>
        <v>300</v>
      </c>
      <c r="D29" s="39">
        <f t="shared" si="2"/>
        <v>300</v>
      </c>
      <c r="E29" s="39">
        <f t="shared" si="2"/>
        <v>124.3</v>
      </c>
      <c r="F29" s="39">
        <f>SUM(E29-D29)</f>
        <v>-175.7</v>
      </c>
      <c r="G29" s="81">
        <f>SUM(E29/D29)*100</f>
        <v>41.43333333333333</v>
      </c>
    </row>
    <row r="30" spans="1:7" s="41" customFormat="1" ht="30.75" customHeight="1">
      <c r="A30" s="80" t="s">
        <v>78</v>
      </c>
      <c r="B30" s="45" t="s">
        <v>79</v>
      </c>
      <c r="C30" s="39">
        <f t="shared" si="2"/>
        <v>300</v>
      </c>
      <c r="D30" s="39">
        <f t="shared" si="2"/>
        <v>300</v>
      </c>
      <c r="E30" s="39">
        <f t="shared" si="2"/>
        <v>124.3</v>
      </c>
      <c r="F30" s="39">
        <f>SUM(E30-D30)</f>
        <v>-175.7</v>
      </c>
      <c r="G30" s="81">
        <f>SUM(E30/D30)*100</f>
        <v>41.43333333333333</v>
      </c>
    </row>
    <row r="31" spans="1:7" s="41" customFormat="1" ht="29.25" customHeight="1" thickBot="1">
      <c r="A31" s="86" t="s">
        <v>78</v>
      </c>
      <c r="B31" s="68" t="s">
        <v>80</v>
      </c>
      <c r="C31" s="69">
        <v>300</v>
      </c>
      <c r="D31" s="69">
        <v>300</v>
      </c>
      <c r="E31" s="69">
        <v>124.3</v>
      </c>
      <c r="F31" s="69">
        <f>SUM(E31-D31)</f>
        <v>-175.7</v>
      </c>
      <c r="G31" s="84">
        <f>SUM(G33)</f>
        <v>-3.3130729374252694</v>
      </c>
    </row>
    <row r="32" spans="1:7" s="41" customFormat="1" ht="21.75" customHeight="1" thickBot="1">
      <c r="A32" s="64" t="s">
        <v>81</v>
      </c>
      <c r="B32" s="65" t="s">
        <v>82</v>
      </c>
      <c r="C32" s="66">
        <f>SUM(C33)</f>
        <v>638</v>
      </c>
      <c r="D32" s="66">
        <f>SUM(D33)</f>
        <v>1003.5999999999999</v>
      </c>
      <c r="E32" s="66">
        <f>SUM(E33)</f>
        <v>-33.25</v>
      </c>
      <c r="F32" s="66">
        <f>SUM(F33)</f>
        <v>-1036.85</v>
      </c>
      <c r="G32" s="67">
        <f>SUM(G33)</f>
        <v>-3.3130729374252694</v>
      </c>
    </row>
    <row r="33" spans="1:7" s="41" customFormat="1" ht="21.75" customHeight="1">
      <c r="A33" s="76" t="s">
        <v>62</v>
      </c>
      <c r="B33" s="62"/>
      <c r="C33" s="63">
        <f>SUM(C34)</f>
        <v>638</v>
      </c>
      <c r="D33" s="63">
        <f>SUM(D34)</f>
        <v>1003.5999999999999</v>
      </c>
      <c r="E33" s="63">
        <f>SUM(E34)</f>
        <v>-33.25</v>
      </c>
      <c r="F33" s="63">
        <f>SUM(E33-D33)</f>
        <v>-1036.85</v>
      </c>
      <c r="G33" s="77">
        <f>SUM(E33/D33)*100</f>
        <v>-3.3130729374252694</v>
      </c>
    </row>
    <row r="34" spans="1:7" s="41" customFormat="1" ht="21.75" customHeight="1">
      <c r="A34" s="78" t="s">
        <v>63</v>
      </c>
      <c r="B34" s="46">
        <v>1</v>
      </c>
      <c r="C34" s="37">
        <f>SUM(C36)</f>
        <v>638</v>
      </c>
      <c r="D34" s="37">
        <f>SUM(D36)</f>
        <v>1003.5999999999999</v>
      </c>
      <c r="E34" s="37">
        <f>SUM(E36)</f>
        <v>-33.25</v>
      </c>
      <c r="F34" s="37">
        <f>SUM(E34-D34)</f>
        <v>-1036.85</v>
      </c>
      <c r="G34" s="79">
        <f>SUM(E34/D34)*100</f>
        <v>-3.3130729374252694</v>
      </c>
    </row>
    <row r="35" spans="1:7" s="41" customFormat="1" ht="29.25" customHeight="1">
      <c r="A35" s="78" t="s">
        <v>83</v>
      </c>
      <c r="B35" s="46">
        <v>2</v>
      </c>
      <c r="C35" s="37"/>
      <c r="D35" s="40"/>
      <c r="E35" s="40"/>
      <c r="F35" s="40"/>
      <c r="G35" s="85"/>
    </row>
    <row r="36" spans="1:7" s="41" customFormat="1" ht="22.5" customHeight="1">
      <c r="A36" s="80" t="s">
        <v>84</v>
      </c>
      <c r="B36" s="45"/>
      <c r="C36" s="39">
        <f>SUM(C37+C39)</f>
        <v>638</v>
      </c>
      <c r="D36" s="39">
        <f>SUM(D37+D39)</f>
        <v>1003.5999999999999</v>
      </c>
      <c r="E36" s="39">
        <f>SUM(E37+E39)</f>
        <v>-33.25</v>
      </c>
      <c r="F36" s="39">
        <f>SUM(F37+F39)</f>
        <v>-1036.85</v>
      </c>
      <c r="G36" s="81">
        <f>SUM(E36/D36)*100</f>
        <v>-3.3130729374252694</v>
      </c>
    </row>
    <row r="37" spans="1:7" s="41" customFormat="1" ht="29.25" customHeight="1">
      <c r="A37" s="80" t="s">
        <v>85</v>
      </c>
      <c r="B37" s="45" t="s">
        <v>86</v>
      </c>
      <c r="C37" s="39">
        <f>SUM(C38)</f>
        <v>-562</v>
      </c>
      <c r="D37" s="39">
        <f>SUM(D38)</f>
        <v>-562</v>
      </c>
      <c r="E37" s="39">
        <f>SUM(E38)</f>
        <v>-178.2</v>
      </c>
      <c r="F37" s="39">
        <f>SUM(E37-D37)</f>
        <v>383.8</v>
      </c>
      <c r="G37" s="81">
        <f>SUM(E37/D37)*100</f>
        <v>31.708185053380785</v>
      </c>
    </row>
    <row r="38" spans="1:7" s="41" customFormat="1" ht="22.5" customHeight="1">
      <c r="A38" s="78" t="s">
        <v>87</v>
      </c>
      <c r="B38" s="46">
        <v>5009</v>
      </c>
      <c r="C38" s="37">
        <v>-562</v>
      </c>
      <c r="D38" s="37">
        <v>-562</v>
      </c>
      <c r="E38" s="37">
        <v>-178.2</v>
      </c>
      <c r="F38" s="37">
        <f>SUM(E38-D38)</f>
        <v>383.8</v>
      </c>
      <c r="G38" s="79">
        <f>SUM(E38/D38)*100</f>
        <v>31.708185053380785</v>
      </c>
    </row>
    <row r="39" spans="1:7" s="41" customFormat="1" ht="22.5" customHeight="1">
      <c r="A39" s="82" t="s">
        <v>88</v>
      </c>
      <c r="B39" s="45" t="s">
        <v>89</v>
      </c>
      <c r="C39" s="39">
        <f>SUM(C40)</f>
        <v>1200</v>
      </c>
      <c r="D39" s="39">
        <f>SUM(D40)</f>
        <v>1565.6</v>
      </c>
      <c r="E39" s="39">
        <f>SUM(E40)</f>
        <v>144.95</v>
      </c>
      <c r="F39" s="39">
        <f>SUM(E39-D39)</f>
        <v>-1420.6499999999999</v>
      </c>
      <c r="G39" s="81">
        <f>SUM(E39/D39)*100</f>
        <v>9.258431272355647</v>
      </c>
    </row>
    <row r="40" spans="1:7" s="41" customFormat="1" ht="22.5" customHeight="1" thickBot="1">
      <c r="A40" s="86" t="s">
        <v>90</v>
      </c>
      <c r="B40" s="68">
        <v>6402</v>
      </c>
      <c r="C40" s="69">
        <v>1200</v>
      </c>
      <c r="D40" s="70">
        <v>1565.6</v>
      </c>
      <c r="E40" s="69">
        <v>144.95</v>
      </c>
      <c r="F40" s="69">
        <f>SUM(E40-D40)</f>
        <v>-1420.6499999999999</v>
      </c>
      <c r="G40" s="84">
        <f>SUM(E40/D40)*100</f>
        <v>9.258431272355647</v>
      </c>
    </row>
    <row r="41" spans="1:7" s="41" customFormat="1" ht="36" customHeight="1" thickBot="1">
      <c r="A41" s="64" t="s">
        <v>91</v>
      </c>
      <c r="B41" s="65" t="s">
        <v>16</v>
      </c>
      <c r="C41" s="66">
        <f>SUM(C42)</f>
        <v>15163.1</v>
      </c>
      <c r="D41" s="66">
        <f>SUM(D42)</f>
        <v>17806.7</v>
      </c>
      <c r="E41" s="66">
        <f>SUM(E42)</f>
        <v>6200</v>
      </c>
      <c r="F41" s="66">
        <f>SUM(F42)</f>
        <v>-11606.7</v>
      </c>
      <c r="G41" s="67">
        <f>SUM(G42)</f>
        <v>34.818354888890134</v>
      </c>
    </row>
    <row r="42" spans="1:7" s="41" customFormat="1" ht="20.25" customHeight="1">
      <c r="A42" s="76" t="s">
        <v>92</v>
      </c>
      <c r="B42" s="62"/>
      <c r="C42" s="63">
        <f>SUM(C43:C44)</f>
        <v>15163.1</v>
      </c>
      <c r="D42" s="63">
        <f>SUM(D43:D44)</f>
        <v>17806.7</v>
      </c>
      <c r="E42" s="63">
        <f>SUM(E43:E44)</f>
        <v>6200</v>
      </c>
      <c r="F42" s="63">
        <f>SUM(E42-D42)</f>
        <v>-11606.7</v>
      </c>
      <c r="G42" s="77">
        <f>SUM(E42/D42)*100</f>
        <v>34.818354888890134</v>
      </c>
    </row>
    <row r="43" spans="1:7" s="41" customFormat="1" ht="20.25" customHeight="1">
      <c r="A43" s="78" t="s">
        <v>63</v>
      </c>
      <c r="B43" s="46">
        <v>1</v>
      </c>
      <c r="C43" s="37">
        <v>7300</v>
      </c>
      <c r="D43" s="37">
        <f>SUM(D46-D44)</f>
        <v>9231.7</v>
      </c>
      <c r="E43" s="37">
        <f>SUM(E46-E44)</f>
        <v>5958.5</v>
      </c>
      <c r="F43" s="37">
        <f>SUM(E43-D43)</f>
        <v>-3273.2000000000007</v>
      </c>
      <c r="G43" s="79">
        <f>SUM(E43/D43)*100</f>
        <v>64.54390848922733</v>
      </c>
    </row>
    <row r="44" spans="1:7" s="41" customFormat="1" ht="20.25" customHeight="1">
      <c r="A44" s="78" t="s">
        <v>64</v>
      </c>
      <c r="B44" s="46">
        <v>2</v>
      </c>
      <c r="C44" s="37">
        <v>7863.1</v>
      </c>
      <c r="D44" s="37">
        <v>8575</v>
      </c>
      <c r="E44" s="38">
        <v>241.5</v>
      </c>
      <c r="F44" s="37">
        <f>SUM(E44-D44)</f>
        <v>-8333.5</v>
      </c>
      <c r="G44" s="79">
        <f>SUM(E44/D44)*100</f>
        <v>2.816326530612245</v>
      </c>
    </row>
    <row r="45" spans="1:7" s="41" customFormat="1" ht="20.25" customHeight="1">
      <c r="A45" s="80" t="s">
        <v>84</v>
      </c>
      <c r="B45" s="45"/>
      <c r="C45" s="39">
        <f>SUM(C46)</f>
        <v>15163.099999999999</v>
      </c>
      <c r="D45" s="39">
        <f>SUM(D46)</f>
        <v>17806.7</v>
      </c>
      <c r="E45" s="39">
        <f>SUM(E46)</f>
        <v>6200</v>
      </c>
      <c r="F45" s="39">
        <f aca="true" t="shared" si="3" ref="F45:F51">SUM(E45-D45)</f>
        <v>-11606.7</v>
      </c>
      <c r="G45" s="81">
        <f aca="true" t="shared" si="4" ref="G45:G51">SUM(E45/D45)*100</f>
        <v>34.818354888890134</v>
      </c>
    </row>
    <row r="46" spans="1:7" s="41" customFormat="1" ht="29.25" customHeight="1">
      <c r="A46" s="80" t="s">
        <v>93</v>
      </c>
      <c r="B46" s="45" t="s">
        <v>20</v>
      </c>
      <c r="C46" s="39">
        <f>SUM(C47:C51)</f>
        <v>15163.099999999999</v>
      </c>
      <c r="D46" s="39">
        <f>SUM(D47:D51)</f>
        <v>17806.7</v>
      </c>
      <c r="E46" s="39">
        <f>SUM(E47:E51)</f>
        <v>6200</v>
      </c>
      <c r="F46" s="39">
        <f t="shared" si="3"/>
        <v>-11606.7</v>
      </c>
      <c r="G46" s="81">
        <f t="shared" si="4"/>
        <v>34.818354888890134</v>
      </c>
    </row>
    <row r="47" spans="1:7" s="41" customFormat="1" ht="34.5" customHeight="1">
      <c r="A47" s="93" t="s">
        <v>120</v>
      </c>
      <c r="B47" s="46">
        <v>7502</v>
      </c>
      <c r="C47" s="39"/>
      <c r="D47" s="37">
        <v>289.3</v>
      </c>
      <c r="E47" s="37">
        <v>89.8</v>
      </c>
      <c r="F47" s="37">
        <f>SUM(E47-D47)</f>
        <v>-199.5</v>
      </c>
      <c r="G47" s="79">
        <f>SUM(E47/D47)*100</f>
        <v>31.040442447286555</v>
      </c>
    </row>
    <row r="48" spans="1:7" s="41" customFormat="1" ht="29.25" customHeight="1">
      <c r="A48" s="78" t="s">
        <v>93</v>
      </c>
      <c r="B48" s="46">
        <v>7502</v>
      </c>
      <c r="C48" s="37">
        <v>13430.8</v>
      </c>
      <c r="D48" s="38">
        <v>7651.6</v>
      </c>
      <c r="E48" s="40">
        <v>4925.9</v>
      </c>
      <c r="F48" s="37">
        <f t="shared" si="3"/>
        <v>-2725.7000000000007</v>
      </c>
      <c r="G48" s="79">
        <f t="shared" si="4"/>
        <v>64.37738512206596</v>
      </c>
    </row>
    <row r="49" spans="1:7" s="41" customFormat="1" ht="29.25" customHeight="1">
      <c r="A49" s="92" t="s">
        <v>119</v>
      </c>
      <c r="B49" s="46">
        <v>7502</v>
      </c>
      <c r="C49" s="37"/>
      <c r="D49" s="38">
        <v>290.8</v>
      </c>
      <c r="E49" s="40"/>
      <c r="F49" s="37">
        <f>SUM(E49-D49)</f>
        <v>-290.8</v>
      </c>
      <c r="G49" s="79">
        <f>SUM(E49/D49)*100</f>
        <v>0</v>
      </c>
    </row>
    <row r="50" spans="1:7" s="41" customFormat="1" ht="29.25" customHeight="1">
      <c r="A50" s="78" t="s">
        <v>53</v>
      </c>
      <c r="B50" s="46">
        <v>7502</v>
      </c>
      <c r="C50" s="37">
        <v>732.3</v>
      </c>
      <c r="D50" s="37">
        <v>8575</v>
      </c>
      <c r="E50" s="38">
        <v>241.5</v>
      </c>
      <c r="F50" s="37">
        <f>SUM(E50-D50)</f>
        <v>-8333.5</v>
      </c>
      <c r="G50" s="79">
        <f>SUM(E50/D50)*100</f>
        <v>2.816326530612245</v>
      </c>
    </row>
    <row r="51" spans="1:7" s="41" customFormat="1" ht="21.75" customHeight="1" thickBot="1">
      <c r="A51" s="86" t="s">
        <v>94</v>
      </c>
      <c r="B51" s="68">
        <v>7505</v>
      </c>
      <c r="C51" s="69">
        <v>1000</v>
      </c>
      <c r="D51" s="69">
        <v>1000</v>
      </c>
      <c r="E51" s="69">
        <v>942.8</v>
      </c>
      <c r="F51" s="69">
        <f t="shared" si="3"/>
        <v>-57.200000000000045</v>
      </c>
      <c r="G51" s="84">
        <f t="shared" si="4"/>
        <v>94.28</v>
      </c>
    </row>
    <row r="52" spans="1:7" s="41" customFormat="1" ht="20.25" customHeight="1" thickBot="1">
      <c r="A52" s="64" t="s">
        <v>95</v>
      </c>
      <c r="B52" s="65" t="s">
        <v>18</v>
      </c>
      <c r="C52" s="66">
        <f>SUM(C53)</f>
        <v>1359.7</v>
      </c>
      <c r="D52" s="66">
        <f>SUM(D53)</f>
        <v>1851</v>
      </c>
      <c r="E52" s="66">
        <f>SUM(E53)</f>
        <v>238.59999999999997</v>
      </c>
      <c r="F52" s="66">
        <f>SUM(F53)</f>
        <v>-1612.4</v>
      </c>
      <c r="G52" s="67">
        <f>SUM(G53)</f>
        <v>12.890329551593732</v>
      </c>
    </row>
    <row r="53" spans="1:7" s="41" customFormat="1" ht="20.25" customHeight="1">
      <c r="A53" s="76" t="s">
        <v>92</v>
      </c>
      <c r="B53" s="62"/>
      <c r="C53" s="63">
        <f>SUM(C54+C55)</f>
        <v>1359.7</v>
      </c>
      <c r="D53" s="63">
        <f>SUM(D54+D55)</f>
        <v>1851</v>
      </c>
      <c r="E53" s="63">
        <f>SUM(E54+E55)</f>
        <v>238.59999999999997</v>
      </c>
      <c r="F53" s="63">
        <f>SUM(E53-D53)</f>
        <v>-1612.4</v>
      </c>
      <c r="G53" s="77">
        <f>SUM(E53/D53)*100</f>
        <v>12.890329551593732</v>
      </c>
    </row>
    <row r="54" spans="1:7" s="41" customFormat="1" ht="20.25" customHeight="1">
      <c r="A54" s="78" t="s">
        <v>63</v>
      </c>
      <c r="B54" s="46">
        <v>1</v>
      </c>
      <c r="C54" s="37">
        <f>SUM(C56)</f>
        <v>1359.7</v>
      </c>
      <c r="D54" s="37">
        <f>SUM(D56)</f>
        <v>1851</v>
      </c>
      <c r="E54" s="37">
        <f>SUM(E56)</f>
        <v>238.59999999999997</v>
      </c>
      <c r="F54" s="37">
        <f>SUM(F56)</f>
        <v>-1612.4</v>
      </c>
      <c r="G54" s="79">
        <f>SUM(E54/D54)*100</f>
        <v>12.890329551593732</v>
      </c>
    </row>
    <row r="55" spans="1:7" s="41" customFormat="1" ht="32.25" customHeight="1">
      <c r="A55" s="78" t="s">
        <v>64</v>
      </c>
      <c r="B55" s="46">
        <v>2</v>
      </c>
      <c r="C55" s="37"/>
      <c r="D55" s="40"/>
      <c r="E55" s="40"/>
      <c r="F55" s="40"/>
      <c r="G55" s="85"/>
    </row>
    <row r="56" spans="1:7" s="41" customFormat="1" ht="18" customHeight="1">
      <c r="A56" s="80" t="s">
        <v>84</v>
      </c>
      <c r="B56" s="45"/>
      <c r="C56" s="39">
        <f>SUM(C57+C60)</f>
        <v>1359.7</v>
      </c>
      <c r="D56" s="39">
        <f>SUM(D57+D60)</f>
        <v>1851</v>
      </c>
      <c r="E56" s="39">
        <f>SUM(E57+E60)</f>
        <v>238.59999999999997</v>
      </c>
      <c r="F56" s="39">
        <f aca="true" t="shared" si="5" ref="F56:F75">SUM(E56-D56)</f>
        <v>-1612.4</v>
      </c>
      <c r="G56" s="81">
        <f aca="true" t="shared" si="6" ref="G56:G75">SUM(E56/D56)*100</f>
        <v>12.890329551593732</v>
      </c>
    </row>
    <row r="57" spans="1:7" s="41" customFormat="1" ht="18" customHeight="1">
      <c r="A57" s="80" t="s">
        <v>96</v>
      </c>
      <c r="B57" s="45" t="s">
        <v>97</v>
      </c>
      <c r="C57" s="39">
        <f>SUM(C58:C59)</f>
        <v>1214.7</v>
      </c>
      <c r="D57" s="39">
        <f>SUM(D58:D59)</f>
        <v>1471</v>
      </c>
      <c r="E57" s="39">
        <f>SUM(E58:E59)</f>
        <v>228.39999999999998</v>
      </c>
      <c r="F57" s="39">
        <f t="shared" si="5"/>
        <v>-1242.6</v>
      </c>
      <c r="G57" s="81">
        <f t="shared" si="6"/>
        <v>15.526852481305234</v>
      </c>
    </row>
    <row r="58" spans="1:7" s="41" customFormat="1" ht="22.5" customHeight="1">
      <c r="A58" s="78" t="s">
        <v>98</v>
      </c>
      <c r="B58" s="46">
        <v>8502</v>
      </c>
      <c r="C58" s="37">
        <v>879.6</v>
      </c>
      <c r="D58" s="38">
        <v>885.9</v>
      </c>
      <c r="E58" s="38">
        <v>86.2</v>
      </c>
      <c r="F58" s="37">
        <f t="shared" si="5"/>
        <v>-799.6999999999999</v>
      </c>
      <c r="G58" s="79">
        <f t="shared" si="6"/>
        <v>9.730217857545998</v>
      </c>
    </row>
    <row r="59" spans="1:7" s="41" customFormat="1" ht="29.25" customHeight="1">
      <c r="A59" s="78" t="s">
        <v>99</v>
      </c>
      <c r="B59" s="46" t="s">
        <v>100</v>
      </c>
      <c r="C59" s="37">
        <v>335.1</v>
      </c>
      <c r="D59" s="38">
        <v>585.1</v>
      </c>
      <c r="E59" s="38">
        <v>142.2</v>
      </c>
      <c r="F59" s="37">
        <f t="shared" si="5"/>
        <v>-442.90000000000003</v>
      </c>
      <c r="G59" s="79">
        <f t="shared" si="6"/>
        <v>24.303537856776618</v>
      </c>
    </row>
    <row r="60" spans="1:7" s="41" customFormat="1" ht="18.75" customHeight="1">
      <c r="A60" s="82" t="s">
        <v>101</v>
      </c>
      <c r="B60" s="45" t="s">
        <v>102</v>
      </c>
      <c r="C60" s="39">
        <f>SUM(C61:C63)</f>
        <v>145</v>
      </c>
      <c r="D60" s="39">
        <f>SUM(D61:D63)</f>
        <v>380</v>
      </c>
      <c r="E60" s="39">
        <f>SUM(E61:E63)</f>
        <v>10.2</v>
      </c>
      <c r="F60" s="39">
        <f t="shared" si="5"/>
        <v>-369.8</v>
      </c>
      <c r="G60" s="81">
        <f t="shared" si="6"/>
        <v>2.6842105263157894</v>
      </c>
    </row>
    <row r="61" spans="1:7" s="41" customFormat="1" ht="18.75" customHeight="1">
      <c r="A61" s="78" t="s">
        <v>103</v>
      </c>
      <c r="B61" s="46">
        <v>8602</v>
      </c>
      <c r="C61" s="37">
        <v>70</v>
      </c>
      <c r="D61" s="37">
        <v>70</v>
      </c>
      <c r="E61" s="38">
        <v>10.2</v>
      </c>
      <c r="F61" s="37">
        <f t="shared" si="5"/>
        <v>-59.8</v>
      </c>
      <c r="G61" s="79">
        <f t="shared" si="6"/>
        <v>14.571428571428571</v>
      </c>
    </row>
    <row r="62" spans="1:7" s="41" customFormat="1" ht="18.75" customHeight="1">
      <c r="A62" s="78" t="s">
        <v>118</v>
      </c>
      <c r="B62" s="46">
        <v>8602</v>
      </c>
      <c r="C62" s="37"/>
      <c r="D62" s="37">
        <v>235</v>
      </c>
      <c r="E62" s="40"/>
      <c r="F62" s="37">
        <f t="shared" si="5"/>
        <v>-235</v>
      </c>
      <c r="G62" s="79">
        <f t="shared" si="6"/>
        <v>0</v>
      </c>
    </row>
    <row r="63" spans="1:7" s="41" customFormat="1" ht="18.75" customHeight="1" thickBot="1">
      <c r="A63" s="86" t="s">
        <v>104</v>
      </c>
      <c r="B63" s="68">
        <v>8603</v>
      </c>
      <c r="C63" s="69">
        <v>75</v>
      </c>
      <c r="D63" s="69">
        <v>75</v>
      </c>
      <c r="E63" s="61"/>
      <c r="F63" s="69">
        <f t="shared" si="5"/>
        <v>-75</v>
      </c>
      <c r="G63" s="84">
        <f t="shared" si="6"/>
        <v>0</v>
      </c>
    </row>
    <row r="64" spans="1:7" s="41" customFormat="1" ht="18.75" customHeight="1" thickBot="1">
      <c r="A64" s="64" t="s">
        <v>105</v>
      </c>
      <c r="B64" s="56" t="s">
        <v>17</v>
      </c>
      <c r="C64" s="66">
        <f>SUM(C65)</f>
        <v>30699.100000000002</v>
      </c>
      <c r="D64" s="66">
        <f>SUM(D65)</f>
        <v>32892.14</v>
      </c>
      <c r="E64" s="66">
        <f>SUM(E65)</f>
        <v>12713.25</v>
      </c>
      <c r="F64" s="57">
        <f t="shared" si="5"/>
        <v>-20178.89</v>
      </c>
      <c r="G64" s="58">
        <f t="shared" si="6"/>
        <v>38.651331290697414</v>
      </c>
    </row>
    <row r="65" spans="1:7" s="41" customFormat="1" ht="18.75" customHeight="1">
      <c r="A65" s="76" t="s">
        <v>92</v>
      </c>
      <c r="B65" s="62"/>
      <c r="C65" s="63">
        <f>SUM(C66:C67)</f>
        <v>30699.100000000002</v>
      </c>
      <c r="D65" s="63">
        <f>SUM(D66:D67)</f>
        <v>32892.14</v>
      </c>
      <c r="E65" s="63">
        <f>SUM(E66:E67)</f>
        <v>12713.25</v>
      </c>
      <c r="F65" s="63">
        <f t="shared" si="5"/>
        <v>-20178.89</v>
      </c>
      <c r="G65" s="77">
        <f t="shared" si="6"/>
        <v>38.651331290697414</v>
      </c>
    </row>
    <row r="66" spans="1:7" s="41" customFormat="1" ht="18.75" customHeight="1">
      <c r="A66" s="78" t="s">
        <v>63</v>
      </c>
      <c r="B66" s="46">
        <v>1</v>
      </c>
      <c r="C66" s="37">
        <v>23012.4</v>
      </c>
      <c r="D66" s="38">
        <v>24730.94</v>
      </c>
      <c r="E66" s="40">
        <v>11670.15</v>
      </c>
      <c r="F66" s="37">
        <f t="shared" si="5"/>
        <v>-13060.789999999999</v>
      </c>
      <c r="G66" s="79">
        <f t="shared" si="6"/>
        <v>47.18846109367457</v>
      </c>
    </row>
    <row r="67" spans="1:7" s="41" customFormat="1" ht="30" customHeight="1">
      <c r="A67" s="78" t="s">
        <v>64</v>
      </c>
      <c r="B67" s="46">
        <v>2</v>
      </c>
      <c r="C67" s="37">
        <v>7686.7</v>
      </c>
      <c r="D67" s="38">
        <v>8161.2</v>
      </c>
      <c r="E67" s="38">
        <v>1043.1</v>
      </c>
      <c r="F67" s="37">
        <f t="shared" si="5"/>
        <v>-7118.1</v>
      </c>
      <c r="G67" s="79">
        <f t="shared" si="6"/>
        <v>12.781208645787384</v>
      </c>
    </row>
    <row r="68" spans="1:7" s="41" customFormat="1" ht="18.75" customHeight="1">
      <c r="A68" s="80" t="s">
        <v>84</v>
      </c>
      <c r="B68" s="45"/>
      <c r="C68" s="39">
        <f>SUM(C69)</f>
        <v>30699.1</v>
      </c>
      <c r="D68" s="39">
        <f>SUM(D69)</f>
        <v>32892.2</v>
      </c>
      <c r="E68" s="39">
        <f>SUM(E69)</f>
        <v>12713.2</v>
      </c>
      <c r="F68" s="39">
        <f t="shared" si="5"/>
        <v>-20178.999999999996</v>
      </c>
      <c r="G68" s="81">
        <f t="shared" si="6"/>
        <v>38.65110877350862</v>
      </c>
    </row>
    <row r="69" spans="1:7" s="41" customFormat="1" ht="18.75" customHeight="1">
      <c r="A69" s="80" t="s">
        <v>106</v>
      </c>
      <c r="B69" s="45" t="s">
        <v>107</v>
      </c>
      <c r="C69" s="39">
        <f>SUM(C70:C72)</f>
        <v>30699.1</v>
      </c>
      <c r="D69" s="39">
        <f>SUM(D70:D72)</f>
        <v>32892.2</v>
      </c>
      <c r="E69" s="39">
        <f>SUM(E70:E72)</f>
        <v>12713.2</v>
      </c>
      <c r="F69" s="39">
        <f t="shared" si="5"/>
        <v>-20178.999999999996</v>
      </c>
      <c r="G69" s="81">
        <f t="shared" si="6"/>
        <v>38.65110877350862</v>
      </c>
    </row>
    <row r="70" spans="1:7" s="41" customFormat="1" ht="18.75" customHeight="1">
      <c r="A70" s="78" t="s">
        <v>38</v>
      </c>
      <c r="B70" s="46">
        <v>8802</v>
      </c>
      <c r="C70" s="37">
        <v>25873.6</v>
      </c>
      <c r="D70" s="40">
        <v>22510.9</v>
      </c>
      <c r="E70" s="40">
        <v>10472.9</v>
      </c>
      <c r="F70" s="37">
        <f t="shared" si="5"/>
        <v>-12038.000000000002</v>
      </c>
      <c r="G70" s="79">
        <f t="shared" si="6"/>
        <v>46.52368408193364</v>
      </c>
    </row>
    <row r="71" spans="1:7" s="41" customFormat="1" ht="31.5" customHeight="1">
      <c r="A71" s="86" t="s">
        <v>53</v>
      </c>
      <c r="B71" s="46">
        <v>8802</v>
      </c>
      <c r="C71" s="69">
        <v>488.2</v>
      </c>
      <c r="D71" s="70">
        <v>5716.6</v>
      </c>
      <c r="E71" s="61"/>
      <c r="F71" s="37">
        <f t="shared" si="5"/>
        <v>-5716.6</v>
      </c>
      <c r="G71" s="79">
        <f t="shared" si="6"/>
        <v>0</v>
      </c>
    </row>
    <row r="72" spans="1:7" s="41" customFormat="1" ht="29.25" customHeight="1" thickBot="1">
      <c r="A72" s="86" t="s">
        <v>108</v>
      </c>
      <c r="B72" s="68" t="s">
        <v>109</v>
      </c>
      <c r="C72" s="69">
        <v>4337.3</v>
      </c>
      <c r="D72" s="70">
        <v>4664.7</v>
      </c>
      <c r="E72" s="70">
        <v>2240.3</v>
      </c>
      <c r="F72" s="60">
        <f t="shared" si="5"/>
        <v>-2424.3999999999996</v>
      </c>
      <c r="G72" s="87">
        <f t="shared" si="6"/>
        <v>48.026668381675144</v>
      </c>
    </row>
    <row r="73" spans="1:7" s="41" customFormat="1" ht="19.5" customHeight="1" thickBot="1">
      <c r="A73" s="64" t="s">
        <v>110</v>
      </c>
      <c r="B73" s="65">
        <v>10</v>
      </c>
      <c r="C73" s="66">
        <f>SUM(C74)</f>
        <v>40.1</v>
      </c>
      <c r="D73" s="66">
        <f>SUM(D74)</f>
        <v>40.1</v>
      </c>
      <c r="E73" s="66"/>
      <c r="F73" s="66">
        <f t="shared" si="5"/>
        <v>-40.1</v>
      </c>
      <c r="G73" s="67">
        <f t="shared" si="6"/>
        <v>0</v>
      </c>
    </row>
    <row r="74" spans="1:7" s="41" customFormat="1" ht="19.5" customHeight="1">
      <c r="A74" s="76" t="s">
        <v>92</v>
      </c>
      <c r="B74" s="62"/>
      <c r="C74" s="63">
        <f>SUM(C75)</f>
        <v>40.1</v>
      </c>
      <c r="D74" s="63">
        <f>SUM(D75)</f>
        <v>40.1</v>
      </c>
      <c r="E74" s="63"/>
      <c r="F74" s="63">
        <f t="shared" si="5"/>
        <v>-40.1</v>
      </c>
      <c r="G74" s="77">
        <f t="shared" si="6"/>
        <v>0</v>
      </c>
    </row>
    <row r="75" spans="1:7" s="41" customFormat="1" ht="19.5" customHeight="1">
      <c r="A75" s="78" t="s">
        <v>63</v>
      </c>
      <c r="B75" s="46">
        <v>1</v>
      </c>
      <c r="C75" s="37">
        <v>40.1</v>
      </c>
      <c r="D75" s="38">
        <v>40.1</v>
      </c>
      <c r="E75" s="37"/>
      <c r="F75" s="37">
        <f t="shared" si="5"/>
        <v>-40.1</v>
      </c>
      <c r="G75" s="79">
        <f t="shared" si="6"/>
        <v>0</v>
      </c>
    </row>
    <row r="76" spans="1:7" s="41" customFormat="1" ht="29.25" customHeight="1">
      <c r="A76" s="78" t="s">
        <v>64</v>
      </c>
      <c r="B76" s="46">
        <v>2</v>
      </c>
      <c r="C76" s="37"/>
      <c r="D76" s="40"/>
      <c r="E76" s="40"/>
      <c r="F76" s="40"/>
      <c r="G76" s="85"/>
    </row>
    <row r="77" spans="1:7" s="41" customFormat="1" ht="20.25" customHeight="1">
      <c r="A77" s="80" t="s">
        <v>84</v>
      </c>
      <c r="B77" s="45"/>
      <c r="C77" s="39">
        <f>SUM(C79:C79)</f>
        <v>40.1</v>
      </c>
      <c r="D77" s="39">
        <f>SUM(D79:D79)</f>
        <v>40.1</v>
      </c>
      <c r="E77" s="39"/>
      <c r="F77" s="39">
        <f>SUM(E77-D77)</f>
        <v>-40.1</v>
      </c>
      <c r="G77" s="81">
        <f>SUM(E77/D77)*100</f>
        <v>0</v>
      </c>
    </row>
    <row r="78" spans="1:7" s="41" customFormat="1" ht="20.25" customHeight="1">
      <c r="A78" s="80" t="s">
        <v>110</v>
      </c>
      <c r="B78" s="45" t="s">
        <v>111</v>
      </c>
      <c r="C78" s="39">
        <f>SUM(C79)</f>
        <v>40.1</v>
      </c>
      <c r="D78" s="39">
        <f>SUM(D79)</f>
        <v>40.1</v>
      </c>
      <c r="E78" s="39"/>
      <c r="F78" s="39">
        <f>SUM(E78-D78)</f>
        <v>-40.1</v>
      </c>
      <c r="G78" s="81">
        <f>SUM(E78/D78)*100</f>
        <v>0</v>
      </c>
    </row>
    <row r="79" spans="1:7" s="41" customFormat="1" ht="30.75" customHeight="1" thickBot="1">
      <c r="A79" s="88" t="s">
        <v>112</v>
      </c>
      <c r="B79" s="89">
        <v>9019</v>
      </c>
      <c r="C79" s="90">
        <v>40.1</v>
      </c>
      <c r="D79" s="89">
        <v>40.1</v>
      </c>
      <c r="E79" s="90"/>
      <c r="F79" s="90">
        <f>SUM(E79-D79)</f>
        <v>-40.1</v>
      </c>
      <c r="G79" s="91">
        <f>SUM(E79/D79)*100</f>
        <v>0</v>
      </c>
    </row>
    <row r="80" ht="15.75">
      <c r="B80" s="47"/>
    </row>
    <row r="81" spans="1:2" ht="15.75">
      <c r="A81" s="104" t="s">
        <v>139</v>
      </c>
      <c r="B81" s="47"/>
    </row>
    <row r="82" spans="1:2" ht="15.75">
      <c r="A82" s="104"/>
      <c r="B82" s="47"/>
    </row>
    <row r="83" spans="1:7" ht="15.75">
      <c r="A83" s="115" t="s">
        <v>140</v>
      </c>
      <c r="B83" s="115"/>
      <c r="C83" s="115"/>
      <c r="D83" s="115"/>
      <c r="E83" s="115"/>
      <c r="F83" s="115"/>
      <c r="G83" s="115"/>
    </row>
    <row r="84" spans="1:2" ht="15.75" hidden="1">
      <c r="A84" s="42" t="s">
        <v>113</v>
      </c>
      <c r="B84" s="2"/>
    </row>
    <row r="85" spans="1:2" ht="15.75">
      <c r="A85" s="42" t="s">
        <v>114</v>
      </c>
      <c r="B85" s="42" t="s">
        <v>115</v>
      </c>
    </row>
    <row r="86" spans="1:2" ht="15.75">
      <c r="A86" s="48"/>
      <c r="B86" s="2"/>
    </row>
    <row r="87" ht="15.75">
      <c r="B87" s="47"/>
    </row>
    <row r="88" ht="15.75">
      <c r="B88" s="47"/>
    </row>
    <row r="89" ht="15.75">
      <c r="B89" s="47"/>
    </row>
    <row r="90" ht="15.75">
      <c r="B90" s="47"/>
    </row>
    <row r="91" ht="15.75">
      <c r="B91" s="47"/>
    </row>
    <row r="92" ht="15.75">
      <c r="B92" s="47"/>
    </row>
    <row r="93" ht="15.75">
      <c r="B93" s="47"/>
    </row>
    <row r="94" ht="15.75">
      <c r="B94" s="47"/>
    </row>
    <row r="95" ht="15.75">
      <c r="B95" s="47"/>
    </row>
    <row r="96" spans="1:3" ht="15.75">
      <c r="A96" s="33"/>
      <c r="B96" s="34"/>
      <c r="C96" s="35"/>
    </row>
    <row r="97" spans="1:3" ht="15.75">
      <c r="A97" s="33"/>
      <c r="B97" s="34"/>
      <c r="C97" s="35"/>
    </row>
    <row r="98" spans="1:3" ht="15.75">
      <c r="A98" s="33"/>
      <c r="B98" s="34"/>
      <c r="C98" s="35"/>
    </row>
    <row r="99" spans="1:3" ht="15.75">
      <c r="A99" s="33"/>
      <c r="B99" s="34"/>
      <c r="C99" s="35"/>
    </row>
    <row r="100" spans="1:3" ht="15.75">
      <c r="A100" s="33"/>
      <c r="B100" s="34"/>
      <c r="C100" s="35"/>
    </row>
    <row r="101" spans="1:3" ht="15.75">
      <c r="A101" s="33"/>
      <c r="B101" s="34"/>
      <c r="C101" s="35"/>
    </row>
    <row r="102" spans="1:3" ht="15.75">
      <c r="A102" s="33"/>
      <c r="B102" s="34"/>
      <c r="C102" s="35"/>
    </row>
    <row r="103" spans="1:3" ht="15.75">
      <c r="A103" s="33"/>
      <c r="B103" s="34"/>
      <c r="C103" s="35"/>
    </row>
    <row r="104" spans="1:3" ht="15.75">
      <c r="A104" s="33"/>
      <c r="B104" s="34"/>
      <c r="C104" s="35"/>
    </row>
    <row r="105" spans="1:3" ht="15.75">
      <c r="A105" s="33"/>
      <c r="B105" s="34"/>
      <c r="C105" s="35"/>
    </row>
    <row r="106" spans="1:3" ht="15.75">
      <c r="A106" s="33"/>
      <c r="B106" s="34"/>
      <c r="C106" s="35"/>
    </row>
    <row r="107" spans="1:3" ht="15.75">
      <c r="A107" s="33"/>
      <c r="B107" s="36"/>
      <c r="C107" s="35"/>
    </row>
  </sheetData>
  <sheetProtection/>
  <mergeCells count="10">
    <mergeCell ref="A83:G83"/>
    <mergeCell ref="A6:G6"/>
    <mergeCell ref="E1:G1"/>
    <mergeCell ref="A7:A8"/>
    <mergeCell ref="C7:C8"/>
    <mergeCell ref="D7:D8"/>
    <mergeCell ref="E7:E8"/>
    <mergeCell ref="F7:G7"/>
    <mergeCell ref="B7:B8"/>
    <mergeCell ref="A5:G5"/>
  </mergeCells>
  <printOptions/>
  <pageMargins left="0.93" right="0.1968503937007874" top="0.15748031496062992" bottom="0.32" header="0.31496062992125984" footer="0.31496062992125984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4.00390625" style="0" customWidth="1"/>
    <col min="2" max="2" width="26.875" style="0" customWidth="1"/>
    <col min="5" max="5" width="8.125" style="0" customWidth="1"/>
    <col min="7" max="7" width="8.375" style="0" customWidth="1"/>
  </cols>
  <sheetData>
    <row r="2" spans="1:4" ht="18.75">
      <c r="A2" s="6"/>
      <c r="D2" s="1" t="s">
        <v>47</v>
      </c>
    </row>
    <row r="3" spans="1:7" ht="18.75">
      <c r="A3" s="7"/>
      <c r="C3" s="1" t="s">
        <v>5</v>
      </c>
      <c r="G3" s="3"/>
    </row>
    <row r="4" spans="1:7" ht="15" customHeight="1">
      <c r="A4" s="114" t="s">
        <v>145</v>
      </c>
      <c r="B4" s="114"/>
      <c r="C4" s="114"/>
      <c r="D4" s="114" t="s">
        <v>146</v>
      </c>
      <c r="E4" s="114"/>
      <c r="F4" s="114"/>
      <c r="G4" s="114"/>
    </row>
    <row r="5" spans="1:6" ht="15">
      <c r="A5" s="5"/>
      <c r="E5" s="18"/>
      <c r="F5" s="18"/>
    </row>
    <row r="6" spans="1:6" ht="15">
      <c r="A6" s="5"/>
      <c r="E6" s="18"/>
      <c r="F6" s="18"/>
    </row>
    <row r="7" ht="12.75">
      <c r="A7" s="3" t="s">
        <v>1</v>
      </c>
    </row>
    <row r="8" ht="20.25">
      <c r="A8" s="3" t="s">
        <v>2</v>
      </c>
    </row>
    <row r="9" spans="1:6" ht="15.75">
      <c r="A9" s="124" t="s">
        <v>51</v>
      </c>
      <c r="B9" s="124"/>
      <c r="C9" s="124"/>
      <c r="D9" s="124"/>
      <c r="E9" s="124"/>
      <c r="F9" s="124"/>
    </row>
    <row r="10" spans="1:6" ht="15.75">
      <c r="A10" s="115" t="s">
        <v>50</v>
      </c>
      <c r="B10" s="115"/>
      <c r="C10" s="115"/>
      <c r="D10" s="115"/>
      <c r="E10" s="115"/>
      <c r="F10" s="115"/>
    </row>
    <row r="11" spans="1:7" ht="15.75">
      <c r="A11" s="31" t="s">
        <v>48</v>
      </c>
      <c r="B11" s="31"/>
      <c r="C11" s="31"/>
      <c r="D11" s="31"/>
      <c r="E11" s="31"/>
      <c r="F11" s="31"/>
      <c r="G11" s="3" t="s">
        <v>49</v>
      </c>
    </row>
    <row r="12" spans="1:7" ht="57.75" customHeight="1">
      <c r="A12" s="123" t="s">
        <v>13</v>
      </c>
      <c r="B12" s="123" t="s">
        <v>3</v>
      </c>
      <c r="C12" s="122" t="s">
        <v>40</v>
      </c>
      <c r="D12" s="122" t="s">
        <v>41</v>
      </c>
      <c r="E12" s="122" t="s">
        <v>42</v>
      </c>
      <c r="F12" s="122" t="s">
        <v>43</v>
      </c>
      <c r="G12" s="122"/>
    </row>
    <row r="13" spans="1:7" ht="25.5">
      <c r="A13" s="123"/>
      <c r="B13" s="123"/>
      <c r="C13" s="122"/>
      <c r="D13" s="122"/>
      <c r="E13" s="122"/>
      <c r="F13" s="28" t="s">
        <v>44</v>
      </c>
      <c r="G13" s="28" t="s">
        <v>45</v>
      </c>
    </row>
    <row r="14" spans="1:7" ht="12.75">
      <c r="A14" s="29">
        <v>1</v>
      </c>
      <c r="B14" s="29">
        <v>2</v>
      </c>
      <c r="C14" s="28">
        <v>3</v>
      </c>
      <c r="D14" s="29">
        <v>4</v>
      </c>
      <c r="E14" s="29">
        <v>5</v>
      </c>
      <c r="F14" s="28">
        <v>6</v>
      </c>
      <c r="G14" s="29">
        <v>7</v>
      </c>
    </row>
    <row r="15" spans="1:7" s="22" customFormat="1" ht="18" customHeight="1">
      <c r="A15" s="27"/>
      <c r="B15" s="105" t="s">
        <v>4</v>
      </c>
      <c r="C15" s="17">
        <f>SUM(C19+C16)</f>
        <v>2630</v>
      </c>
      <c r="D15" s="17">
        <f>SUM(D19+D16)</f>
        <v>2630</v>
      </c>
      <c r="E15" s="17">
        <f>SUM(E19+E16)</f>
        <v>1158.95</v>
      </c>
      <c r="F15" s="17">
        <f>SUM(E15-D15)</f>
        <v>-1471.05</v>
      </c>
      <c r="G15" s="15">
        <f aca="true" t="shared" si="0" ref="G15:G20">SUM(E15/D15)*100</f>
        <v>44.06653992395437</v>
      </c>
    </row>
    <row r="16" spans="1:7" s="22" customFormat="1" ht="18" customHeight="1">
      <c r="A16" s="119" t="s">
        <v>7</v>
      </c>
      <c r="B16" s="110" t="s">
        <v>143</v>
      </c>
      <c r="C16" s="108">
        <f>SUM(C17:C18)</f>
        <v>185.4</v>
      </c>
      <c r="D16" s="17">
        <f>SUM(D17:D18)</f>
        <v>185.4</v>
      </c>
      <c r="E16" s="17">
        <f>SUM(E17:E18)</f>
        <v>115.84</v>
      </c>
      <c r="F16" s="106">
        <f>SUM(E16-D16)</f>
        <v>-69.56</v>
      </c>
      <c r="G16" s="107">
        <f t="shared" si="0"/>
        <v>62.48112189859762</v>
      </c>
    </row>
    <row r="17" spans="1:7" s="22" customFormat="1" ht="18" customHeight="1">
      <c r="A17" s="120"/>
      <c r="B17" s="112" t="s">
        <v>142</v>
      </c>
      <c r="C17" s="109">
        <v>115.4</v>
      </c>
      <c r="D17" s="24">
        <v>115.4</v>
      </c>
      <c r="E17" s="24">
        <v>74.46</v>
      </c>
      <c r="F17" s="24">
        <f aca="true" t="shared" si="1" ref="F17:F30">SUM(E17-D17)</f>
        <v>-40.94000000000001</v>
      </c>
      <c r="G17" s="32">
        <f t="shared" si="0"/>
        <v>64.52339688041594</v>
      </c>
    </row>
    <row r="18" spans="1:7" s="22" customFormat="1" ht="18" customHeight="1">
      <c r="A18" s="121"/>
      <c r="B18" s="111" t="s">
        <v>141</v>
      </c>
      <c r="C18" s="109">
        <v>70</v>
      </c>
      <c r="D18" s="24">
        <v>70</v>
      </c>
      <c r="E18" s="24">
        <v>41.38</v>
      </c>
      <c r="F18" s="24">
        <f>SUM(E18-D18)</f>
        <v>-28.619999999999997</v>
      </c>
      <c r="G18" s="32">
        <f t="shared" si="0"/>
        <v>59.11428571428572</v>
      </c>
    </row>
    <row r="19" spans="1:7" s="22" customFormat="1" ht="18" customHeight="1">
      <c r="A19" s="14" t="s">
        <v>6</v>
      </c>
      <c r="B19" s="30" t="s">
        <v>46</v>
      </c>
      <c r="C19" s="17">
        <f>SUM(C20+C28)</f>
        <v>2444.6</v>
      </c>
      <c r="D19" s="17">
        <f>SUM(D20+D28)</f>
        <v>2444.6</v>
      </c>
      <c r="E19" s="17">
        <f>SUM(E20+E28)</f>
        <v>1043.1100000000001</v>
      </c>
      <c r="F19" s="17">
        <f t="shared" si="1"/>
        <v>-1401.4899999999998</v>
      </c>
      <c r="G19" s="15">
        <f t="shared" si="0"/>
        <v>42.66996645668004</v>
      </c>
    </row>
    <row r="20" spans="1:7" s="22" customFormat="1" ht="18" customHeight="1">
      <c r="A20" s="14"/>
      <c r="B20" s="26" t="s">
        <v>39</v>
      </c>
      <c r="C20" s="106">
        <f>SUM(C21:C27)</f>
        <v>1618.3999999999999</v>
      </c>
      <c r="D20" s="106">
        <f>SUM(D21:D27)</f>
        <v>1618.3999999999999</v>
      </c>
      <c r="E20" s="106">
        <f>SUM(E21:E27)</f>
        <v>695.9300000000001</v>
      </c>
      <c r="F20" s="106">
        <f t="shared" si="1"/>
        <v>-922.4699999999998</v>
      </c>
      <c r="G20" s="15">
        <f t="shared" si="0"/>
        <v>43.00111220958973</v>
      </c>
    </row>
    <row r="21" spans="1:7" s="22" customFormat="1" ht="18" customHeight="1">
      <c r="A21" s="14"/>
      <c r="B21" s="25" t="s">
        <v>28</v>
      </c>
      <c r="C21" s="24">
        <v>105.8</v>
      </c>
      <c r="D21" s="24">
        <v>105.8</v>
      </c>
      <c r="E21" s="24">
        <v>57.32</v>
      </c>
      <c r="F21" s="24">
        <f t="shared" si="1"/>
        <v>-48.48</v>
      </c>
      <c r="G21" s="32">
        <f aca="true" t="shared" si="2" ref="G21:G27">SUM(E21/D21)*100</f>
        <v>54.17769376181475</v>
      </c>
    </row>
    <row r="22" spans="1:7" s="22" customFormat="1" ht="18" customHeight="1">
      <c r="A22" s="14"/>
      <c r="B22" s="25" t="s">
        <v>29</v>
      </c>
      <c r="C22" s="24">
        <v>195.6</v>
      </c>
      <c r="D22" s="24">
        <v>195.6</v>
      </c>
      <c r="E22" s="32">
        <v>81.93</v>
      </c>
      <c r="F22" s="24">
        <f t="shared" si="1"/>
        <v>-113.66999999999999</v>
      </c>
      <c r="G22" s="32">
        <f t="shared" si="2"/>
        <v>41.88650306748467</v>
      </c>
    </row>
    <row r="23" spans="1:7" s="22" customFormat="1" ht="18" customHeight="1">
      <c r="A23" s="14"/>
      <c r="B23" s="25" t="s">
        <v>30</v>
      </c>
      <c r="C23" s="24">
        <v>399.2</v>
      </c>
      <c r="D23" s="24">
        <v>399.2</v>
      </c>
      <c r="E23" s="24">
        <v>142.21</v>
      </c>
      <c r="F23" s="24">
        <f t="shared" si="1"/>
        <v>-256.99</v>
      </c>
      <c r="G23" s="32">
        <f t="shared" si="2"/>
        <v>35.623747494989985</v>
      </c>
    </row>
    <row r="24" spans="1:7" s="22" customFormat="1" ht="18" customHeight="1">
      <c r="A24" s="14"/>
      <c r="B24" s="25" t="s">
        <v>31</v>
      </c>
      <c r="C24" s="24">
        <v>134.5</v>
      </c>
      <c r="D24" s="24">
        <v>134.5</v>
      </c>
      <c r="E24" s="24">
        <v>66.68</v>
      </c>
      <c r="F24" s="24">
        <f t="shared" si="1"/>
        <v>-67.82</v>
      </c>
      <c r="G24" s="32">
        <f t="shared" si="2"/>
        <v>49.57620817843867</v>
      </c>
    </row>
    <row r="25" spans="1:7" s="22" customFormat="1" ht="18" customHeight="1">
      <c r="A25" s="14"/>
      <c r="B25" s="25" t="s">
        <v>32</v>
      </c>
      <c r="C25" s="24">
        <v>132.2</v>
      </c>
      <c r="D25" s="24">
        <v>132.2</v>
      </c>
      <c r="E25" s="24">
        <v>60.79</v>
      </c>
      <c r="F25" s="24">
        <f t="shared" si="1"/>
        <v>-71.41</v>
      </c>
      <c r="G25" s="32">
        <f t="shared" si="2"/>
        <v>45.98335854765507</v>
      </c>
    </row>
    <row r="26" spans="1:7" s="22" customFormat="1" ht="18" customHeight="1">
      <c r="A26" s="14"/>
      <c r="B26" s="113" t="s">
        <v>33</v>
      </c>
      <c r="C26" s="24">
        <v>316.4</v>
      </c>
      <c r="D26" s="24">
        <v>316.4</v>
      </c>
      <c r="E26" s="24">
        <v>132.39</v>
      </c>
      <c r="F26" s="24">
        <f t="shared" si="1"/>
        <v>-184.01</v>
      </c>
      <c r="G26" s="32">
        <f t="shared" si="2"/>
        <v>41.84260429835651</v>
      </c>
    </row>
    <row r="27" spans="1:7" s="22" customFormat="1" ht="18" customHeight="1">
      <c r="A27" s="14"/>
      <c r="B27" s="25" t="s">
        <v>34</v>
      </c>
      <c r="C27" s="24">
        <v>334.7</v>
      </c>
      <c r="D27" s="24">
        <v>334.7</v>
      </c>
      <c r="E27" s="24">
        <v>154.61</v>
      </c>
      <c r="F27" s="24">
        <f t="shared" si="1"/>
        <v>-180.08999999999997</v>
      </c>
      <c r="G27" s="32">
        <f t="shared" si="2"/>
        <v>46.19360621452047</v>
      </c>
    </row>
    <row r="28" spans="1:7" s="22" customFormat="1" ht="18" customHeight="1">
      <c r="A28" s="14"/>
      <c r="B28" s="26" t="s">
        <v>37</v>
      </c>
      <c r="C28" s="106">
        <f>SUM(C29:C30)</f>
        <v>826.2</v>
      </c>
      <c r="D28" s="106">
        <f>SUM(D29:D30)</f>
        <v>826.2</v>
      </c>
      <c r="E28" s="106">
        <f>SUM(E29:E30)</f>
        <v>347.18</v>
      </c>
      <c r="F28" s="106">
        <f t="shared" si="1"/>
        <v>-479.02000000000004</v>
      </c>
      <c r="G28" s="15">
        <f>SUM(E28/D28)*100</f>
        <v>42.02130234809973</v>
      </c>
    </row>
    <row r="29" spans="1:7" s="22" customFormat="1" ht="18" customHeight="1">
      <c r="A29" s="14"/>
      <c r="B29" s="25" t="s">
        <v>35</v>
      </c>
      <c r="C29" s="24">
        <v>163</v>
      </c>
      <c r="D29" s="24">
        <v>163</v>
      </c>
      <c r="E29" s="24">
        <v>78.39</v>
      </c>
      <c r="F29" s="24">
        <f t="shared" si="1"/>
        <v>-84.61</v>
      </c>
      <c r="G29" s="32">
        <f>SUM(E29/D29)*100</f>
        <v>48.0920245398773</v>
      </c>
    </row>
    <row r="30" spans="1:7" s="22" customFormat="1" ht="18" customHeight="1">
      <c r="A30" s="112"/>
      <c r="B30" s="25" t="s">
        <v>36</v>
      </c>
      <c r="C30" s="24">
        <v>663.2</v>
      </c>
      <c r="D30" s="24">
        <v>663.2</v>
      </c>
      <c r="E30" s="24">
        <v>268.79</v>
      </c>
      <c r="F30" s="24">
        <f t="shared" si="1"/>
        <v>-394.41</v>
      </c>
      <c r="G30" s="32">
        <f>SUM(E30/D30)*100</f>
        <v>40.52925211097708</v>
      </c>
    </row>
    <row r="31" ht="12.75">
      <c r="A31" s="3"/>
    </row>
    <row r="33" ht="12.75">
      <c r="B33" s="104" t="s">
        <v>139</v>
      </c>
    </row>
    <row r="35" spans="2:7" ht="15.75">
      <c r="B35" s="115" t="s">
        <v>140</v>
      </c>
      <c r="C35" s="115"/>
      <c r="D35" s="115"/>
      <c r="E35" s="115"/>
      <c r="F35" s="115"/>
      <c r="G35" s="115"/>
    </row>
    <row r="36" ht="15.75">
      <c r="A36" s="42" t="s">
        <v>144</v>
      </c>
    </row>
  </sheetData>
  <sheetProtection/>
  <mergeCells count="10">
    <mergeCell ref="B35:G35"/>
    <mergeCell ref="A16:A18"/>
    <mergeCell ref="F12:G12"/>
    <mergeCell ref="A12:A13"/>
    <mergeCell ref="B12:B13"/>
    <mergeCell ref="A9:F9"/>
    <mergeCell ref="A10:F10"/>
    <mergeCell ref="C12:C13"/>
    <mergeCell ref="D12:D13"/>
    <mergeCell ref="E12:E13"/>
  </mergeCells>
  <printOptions/>
  <pageMargins left="1.16" right="0.19" top="0.2755905511811024" bottom="0.57" header="0.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7">
      <selection activeCell="C25" sqref="C25"/>
    </sheetView>
  </sheetViews>
  <sheetFormatPr defaultColWidth="9.125" defaultRowHeight="12.75"/>
  <cols>
    <col min="1" max="1" width="34.875" style="0" customWidth="1"/>
    <col min="4" max="4" width="13.125" style="0" bestFit="1" customWidth="1"/>
    <col min="5" max="5" width="20.375" style="0" customWidth="1"/>
    <col min="8" max="8" width="8.375" style="0" customWidth="1"/>
    <col min="9" max="9" width="8.25390625" style="0" customWidth="1"/>
    <col min="10" max="10" width="7.75390625" style="0" customWidth="1"/>
  </cols>
  <sheetData>
    <row r="2" spans="3:5" ht="12.75">
      <c r="C2" s="3" t="s">
        <v>24</v>
      </c>
      <c r="E2" s="18" t="s">
        <v>26</v>
      </c>
    </row>
    <row r="3" spans="3:5" ht="12.75">
      <c r="C3" s="126" t="s">
        <v>23</v>
      </c>
      <c r="D3" s="126"/>
      <c r="E3" s="126"/>
    </row>
    <row r="4" spans="3:5" ht="12.75">
      <c r="C4" s="126" t="s">
        <v>27</v>
      </c>
      <c r="D4" s="126"/>
      <c r="E4" s="126"/>
    </row>
    <row r="5" ht="15.75">
      <c r="C5" s="10"/>
    </row>
    <row r="6" spans="1:5" ht="17.25" customHeight="1">
      <c r="A6" s="125" t="s">
        <v>22</v>
      </c>
      <c r="B6" s="125"/>
      <c r="C6" s="125"/>
      <c r="D6" s="125"/>
      <c r="E6" s="125"/>
    </row>
    <row r="7" spans="1:5" ht="21" customHeight="1">
      <c r="A7" s="125" t="s">
        <v>21</v>
      </c>
      <c r="B7" s="125"/>
      <c r="C7" s="125"/>
      <c r="D7" s="125"/>
      <c r="E7" s="125"/>
    </row>
    <row r="8" spans="1:5" ht="19.5" customHeight="1">
      <c r="A8" s="125" t="s">
        <v>137</v>
      </c>
      <c r="B8" s="125"/>
      <c r="C8" s="125"/>
      <c r="D8" s="125"/>
      <c r="E8" s="125"/>
    </row>
    <row r="9" spans="3:5" ht="12.75">
      <c r="C9" s="8" t="s">
        <v>8</v>
      </c>
      <c r="E9" s="11" t="s">
        <v>9</v>
      </c>
    </row>
    <row r="10" spans="1:5" ht="25.5">
      <c r="A10" s="94" t="s">
        <v>19</v>
      </c>
      <c r="B10" s="16" t="s">
        <v>14</v>
      </c>
      <c r="C10" s="16" t="s">
        <v>10</v>
      </c>
      <c r="D10" s="19" t="s">
        <v>0</v>
      </c>
      <c r="E10" s="12" t="s">
        <v>11</v>
      </c>
    </row>
    <row r="11" spans="1:5" ht="27.75" customHeight="1">
      <c r="A11" s="95" t="s">
        <v>25</v>
      </c>
      <c r="B11" s="21">
        <v>346.4</v>
      </c>
      <c r="C11" s="21">
        <v>276.5</v>
      </c>
      <c r="D11" s="21">
        <f aca="true" t="shared" si="0" ref="D11:D24">SUM(C11/B11)*100</f>
        <v>79.82101616628175</v>
      </c>
      <c r="E11" s="20" t="s">
        <v>129</v>
      </c>
    </row>
    <row r="12" spans="1:5" ht="27" customHeight="1">
      <c r="A12" s="95" t="s">
        <v>125</v>
      </c>
      <c r="B12" s="21">
        <v>84</v>
      </c>
      <c r="C12" s="21">
        <v>84</v>
      </c>
      <c r="D12" s="21">
        <f t="shared" si="0"/>
        <v>100</v>
      </c>
      <c r="E12" s="20" t="s">
        <v>129</v>
      </c>
    </row>
    <row r="13" spans="1:10" ht="35.25" customHeight="1">
      <c r="A13" s="99" t="s">
        <v>126</v>
      </c>
      <c r="B13" s="21">
        <v>235</v>
      </c>
      <c r="C13" s="21"/>
      <c r="D13" s="21">
        <f t="shared" si="0"/>
        <v>0</v>
      </c>
      <c r="E13" s="20" t="s">
        <v>129</v>
      </c>
      <c r="H13" s="23"/>
      <c r="I13" s="23"/>
      <c r="J13" s="23"/>
    </row>
    <row r="14" spans="1:11" ht="28.5" customHeight="1">
      <c r="A14" s="96" t="s">
        <v>123</v>
      </c>
      <c r="B14" s="21">
        <v>300.8</v>
      </c>
      <c r="C14" s="21">
        <v>10</v>
      </c>
      <c r="D14" s="21">
        <f t="shared" si="0"/>
        <v>3.324468085106383</v>
      </c>
      <c r="E14" s="20" t="s">
        <v>129</v>
      </c>
      <c r="H14" s="23"/>
      <c r="I14" s="23"/>
      <c r="J14" s="23"/>
      <c r="K14" s="22"/>
    </row>
    <row r="15" spans="1:5" ht="25.5">
      <c r="A15" s="97" t="s">
        <v>128</v>
      </c>
      <c r="B15" s="21">
        <v>250</v>
      </c>
      <c r="C15" s="21"/>
      <c r="D15" s="21">
        <f>SUM(C15/B15)*100</f>
        <v>0</v>
      </c>
      <c r="E15" s="20" t="s">
        <v>129</v>
      </c>
    </row>
    <row r="16" spans="1:5" ht="39" customHeight="1">
      <c r="A16" s="96" t="s">
        <v>127</v>
      </c>
      <c r="B16" s="21">
        <v>289.3</v>
      </c>
      <c r="C16" s="21">
        <v>271</v>
      </c>
      <c r="D16" s="21">
        <f t="shared" si="0"/>
        <v>93.67438645005186</v>
      </c>
      <c r="E16" s="20" t="s">
        <v>129</v>
      </c>
    </row>
    <row r="17" spans="1:5" ht="25.5">
      <c r="A17" s="98" t="s">
        <v>124</v>
      </c>
      <c r="B17" s="21">
        <v>10</v>
      </c>
      <c r="C17" s="21"/>
      <c r="D17" s="21">
        <f t="shared" si="0"/>
        <v>0</v>
      </c>
      <c r="E17" s="20" t="s">
        <v>129</v>
      </c>
    </row>
    <row r="18" spans="1:5" ht="25.5">
      <c r="A18" s="98" t="s">
        <v>130</v>
      </c>
      <c r="B18" s="21">
        <v>365.6</v>
      </c>
      <c r="C18" s="21">
        <v>323.5</v>
      </c>
      <c r="D18" s="21">
        <f t="shared" si="0"/>
        <v>88.48468271334792</v>
      </c>
      <c r="E18" s="20" t="s">
        <v>129</v>
      </c>
    </row>
    <row r="19" spans="1:5" ht="51">
      <c r="A19" s="98" t="s">
        <v>131</v>
      </c>
      <c r="B19" s="21">
        <v>1056.4</v>
      </c>
      <c r="C19" s="21">
        <v>1056.4</v>
      </c>
      <c r="D19" s="21">
        <f t="shared" si="0"/>
        <v>100</v>
      </c>
      <c r="E19" s="20" t="s">
        <v>129</v>
      </c>
    </row>
    <row r="20" spans="1:9" ht="42" customHeight="1">
      <c r="A20" s="100" t="s">
        <v>132</v>
      </c>
      <c r="B20" s="21">
        <v>200</v>
      </c>
      <c r="C20" s="21">
        <v>200</v>
      </c>
      <c r="D20" s="21">
        <f t="shared" si="0"/>
        <v>100</v>
      </c>
      <c r="E20" s="20" t="s">
        <v>129</v>
      </c>
      <c r="H20" s="102"/>
      <c r="I20" s="103"/>
    </row>
    <row r="21" spans="1:5" ht="27" customHeight="1">
      <c r="A21" s="101" t="s">
        <v>133</v>
      </c>
      <c r="B21" s="21">
        <v>1186.4</v>
      </c>
      <c r="C21" s="21">
        <v>1186.4</v>
      </c>
      <c r="D21" s="21">
        <f t="shared" si="0"/>
        <v>100</v>
      </c>
      <c r="E21" s="20" t="s">
        <v>134</v>
      </c>
    </row>
    <row r="22" spans="1:5" ht="77.25" customHeight="1">
      <c r="A22" s="100" t="s">
        <v>135</v>
      </c>
      <c r="B22" s="21">
        <v>1440.1</v>
      </c>
      <c r="C22" s="21">
        <v>1440.1</v>
      </c>
      <c r="D22" s="21">
        <f t="shared" si="0"/>
        <v>100</v>
      </c>
      <c r="E22" s="20" t="s">
        <v>138</v>
      </c>
    </row>
    <row r="23" spans="1:5" ht="29.25" customHeight="1">
      <c r="A23" s="101" t="s">
        <v>136</v>
      </c>
      <c r="B23" s="21">
        <v>399.6</v>
      </c>
      <c r="C23" s="21">
        <v>399.6</v>
      </c>
      <c r="D23" s="21">
        <f t="shared" si="0"/>
        <v>100</v>
      </c>
      <c r="E23" s="20" t="s">
        <v>138</v>
      </c>
    </row>
    <row r="24" spans="1:5" ht="12.75">
      <c r="A24" s="13" t="s">
        <v>12</v>
      </c>
      <c r="B24" s="9">
        <f>SUM(B11:B23)</f>
        <v>6163.6</v>
      </c>
      <c r="C24" s="9">
        <f>SUM(C11:C23)</f>
        <v>5247.5</v>
      </c>
      <c r="D24" s="9">
        <f t="shared" si="0"/>
        <v>85.1369329612564</v>
      </c>
      <c r="E24" s="12"/>
    </row>
    <row r="25" ht="12.75">
      <c r="C25" s="3"/>
    </row>
    <row r="26" ht="12.75">
      <c r="C26" s="3"/>
    </row>
    <row r="27" ht="12.75">
      <c r="A27" s="104" t="s">
        <v>139</v>
      </c>
    </row>
    <row r="29" spans="1:5" ht="15.75">
      <c r="A29" s="115" t="s">
        <v>140</v>
      </c>
      <c r="B29" s="115"/>
      <c r="C29" s="115"/>
      <c r="D29" s="115"/>
      <c r="E29" s="115"/>
    </row>
    <row r="30" ht="15.75" hidden="1">
      <c r="A30" s="42" t="s">
        <v>113</v>
      </c>
    </row>
  </sheetData>
  <sheetProtection/>
  <mergeCells count="6">
    <mergeCell ref="A6:E6"/>
    <mergeCell ref="A8:E8"/>
    <mergeCell ref="A7:E7"/>
    <mergeCell ref="C3:E3"/>
    <mergeCell ref="C4:E4"/>
    <mergeCell ref="A29:E29"/>
  </mergeCells>
  <printOptions/>
  <pageMargins left="0.97" right="0.19" top="0.16" bottom="0.26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2016-10-31T11:11:19Z</cp:lastPrinted>
  <dcterms:created xsi:type="dcterms:W3CDTF">2012-01-17T08:56:59Z</dcterms:created>
  <dcterms:modified xsi:type="dcterms:W3CDTF">2016-10-31T11:31:13Z</dcterms:modified>
  <cp:category/>
  <cp:version/>
  <cp:contentType/>
  <cp:contentStatus/>
</cp:coreProperties>
</file>