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2"/>
  </bookViews>
  <sheets>
    <sheet name="anexa 1" sheetId="1" r:id="rId1"/>
    <sheet name="anexa 2" sheetId="21" r:id="rId2"/>
    <sheet name="anexa 3 " sheetId="15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8" i="1"/>
  <c r="E20"/>
  <c r="E21"/>
  <c r="D49" i="15"/>
  <c r="D48"/>
  <c r="D46" s="1"/>
  <c r="D45" s="1"/>
  <c r="D42"/>
  <c r="E42"/>
  <c r="D41"/>
  <c r="E41"/>
  <c r="D38"/>
  <c r="E38"/>
  <c r="D35"/>
  <c r="D33"/>
  <c r="E33"/>
  <c r="D32"/>
  <c r="D30"/>
  <c r="D29"/>
  <c r="D26"/>
  <c r="E26"/>
  <c r="D25"/>
  <c r="E25"/>
  <c r="D23"/>
  <c r="E23"/>
  <c r="D22"/>
  <c r="E22"/>
  <c r="D19"/>
  <c r="E19"/>
  <c r="D17"/>
  <c r="E17"/>
  <c r="D15"/>
  <c r="E15"/>
  <c r="D14"/>
  <c r="E14"/>
  <c r="D12"/>
  <c r="E12"/>
  <c r="D11"/>
  <c r="E11"/>
  <c r="D73"/>
  <c r="E73"/>
  <c r="D54"/>
  <c r="D53" s="1"/>
  <c r="E54"/>
  <c r="E53" s="1"/>
  <c r="D57"/>
  <c r="D56" s="1"/>
  <c r="E57"/>
  <c r="E56" s="1"/>
  <c r="D60"/>
  <c r="E60"/>
  <c r="D68"/>
  <c r="D67" s="1"/>
  <c r="D72"/>
  <c r="E72"/>
  <c r="D75"/>
  <c r="E75"/>
  <c r="D76"/>
  <c r="E76"/>
  <c r="E15" i="1"/>
  <c r="D55" i="21"/>
  <c r="D50"/>
  <c r="D48"/>
  <c r="D46"/>
  <c r="E45"/>
  <c r="E47"/>
  <c r="E46" s="1"/>
  <c r="E49"/>
  <c r="E48" s="1"/>
  <c r="E51"/>
  <c r="E50" s="1"/>
  <c r="E52"/>
  <c r="E53"/>
  <c r="E54"/>
  <c r="E56"/>
  <c r="E55" s="1"/>
  <c r="D43"/>
  <c r="D40"/>
  <c r="D38"/>
  <c r="D36"/>
  <c r="D34"/>
  <c r="D25"/>
  <c r="D23"/>
  <c r="D19"/>
  <c r="D17"/>
  <c r="D11"/>
  <c r="D42" s="1"/>
  <c r="C76" i="15"/>
  <c r="C75"/>
  <c r="C73" s="1"/>
  <c r="C72" s="1"/>
  <c r="C68"/>
  <c r="C67"/>
  <c r="C65" s="1"/>
  <c r="C64" s="1"/>
  <c r="C60"/>
  <c r="C57"/>
  <c r="C56" s="1"/>
  <c r="C54" s="1"/>
  <c r="C53" s="1"/>
  <c r="C49"/>
  <c r="C48" s="1"/>
  <c r="C46" s="1"/>
  <c r="C45" s="1"/>
  <c r="C42"/>
  <c r="C41" s="1"/>
  <c r="C39" s="1"/>
  <c r="C38" s="1"/>
  <c r="C35"/>
  <c r="C33"/>
  <c r="C32"/>
  <c r="C30" s="1"/>
  <c r="C29" s="1"/>
  <c r="C26"/>
  <c r="C25"/>
  <c r="C23" s="1"/>
  <c r="C22" s="1"/>
  <c r="C19"/>
  <c r="C17"/>
  <c r="C15"/>
  <c r="C14"/>
  <c r="C12" s="1"/>
  <c r="C11" s="1"/>
  <c r="D7" l="1"/>
  <c r="D65"/>
  <c r="D64" s="1"/>
  <c r="D10" i="21"/>
  <c r="C7" i="15"/>
  <c r="C55" i="21" l="1"/>
  <c r="C50"/>
  <c r="C48"/>
  <c r="C46"/>
  <c r="C43"/>
  <c r="C40"/>
  <c r="C38"/>
  <c r="C36"/>
  <c r="C34"/>
  <c r="C25"/>
  <c r="C23"/>
  <c r="C19"/>
  <c r="C17"/>
  <c r="C11"/>
  <c r="C42" s="1"/>
  <c r="C18" i="1"/>
  <c r="C16"/>
  <c r="C15"/>
  <c r="C14"/>
  <c r="C17" s="1"/>
  <c r="C10" i="21" l="1"/>
  <c r="E24" l="1"/>
  <c r="E23" s="1"/>
  <c r="E15" l="1"/>
  <c r="E44"/>
  <c r="E43" s="1"/>
  <c r="E41"/>
  <c r="E40" s="1"/>
  <c r="E39"/>
  <c r="E38" s="1"/>
  <c r="E37"/>
  <c r="E36" s="1"/>
  <c r="E35"/>
  <c r="E34" s="1"/>
  <c r="E33"/>
  <c r="E32"/>
  <c r="E31"/>
  <c r="E30"/>
  <c r="E29"/>
  <c r="E28"/>
  <c r="E27"/>
  <c r="E26"/>
  <c r="E25" s="1"/>
  <c r="E22"/>
  <c r="E21"/>
  <c r="E20"/>
  <c r="E18"/>
  <c r="E17" s="1"/>
  <c r="E16"/>
  <c r="E14"/>
  <c r="E13"/>
  <c r="E12"/>
  <c r="E19" l="1"/>
  <c r="E11"/>
  <c r="E42" s="1"/>
  <c r="E18" i="1" l="1"/>
  <c r="E77" i="15"/>
  <c r="E70"/>
  <c r="E69"/>
  <c r="E68" s="1"/>
  <c r="E67" s="1"/>
  <c r="E65" s="1"/>
  <c r="E64" s="1"/>
  <c r="E66"/>
  <c r="E62"/>
  <c r="E61"/>
  <c r="E59"/>
  <c r="E58"/>
  <c r="E51"/>
  <c r="E50"/>
  <c r="E49" s="1"/>
  <c r="E48" s="1"/>
  <c r="E47"/>
  <c r="E43"/>
  <c r="E36"/>
  <c r="E35" s="1"/>
  <c r="E32" s="1"/>
  <c r="E30" s="1"/>
  <c r="E29" s="1"/>
  <c r="E34"/>
  <c r="E27"/>
  <c r="E20"/>
  <c r="E18"/>
  <c r="E16"/>
  <c r="E13"/>
  <c r="E8"/>
  <c r="E46" l="1"/>
  <c r="E45" s="1"/>
  <c r="E7"/>
  <c r="E10" i="21"/>
  <c r="E14" i="1" l="1"/>
  <c r="D15" l="1"/>
  <c r="D14" l="1"/>
  <c r="E39" i="15"/>
  <c r="E16" i="1" s="1"/>
  <c r="E17" s="1"/>
  <c r="D16" l="1"/>
  <c r="D17" s="1"/>
</calcChain>
</file>

<file path=xl/sharedStrings.xml><?xml version="1.0" encoding="utf-8"?>
<sst xmlns="http://schemas.openxmlformats.org/spreadsheetml/2006/main" count="200" uniqueCount="153">
  <si>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</si>
  <si>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</si>
  <si>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</si>
  <si>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</si>
  <si>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</si>
  <si>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</si>
  <si>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</si>
  <si>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</si>
  <si>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</si>
  <si>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</si>
  <si>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</si>
  <si>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</si>
  <si>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</si>
  <si>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</si>
  <si>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</si>
  <si>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</si>
  <si>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</si>
  <si>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</si>
  <si>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</si>
  <si>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</si>
  <si>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</si>
  <si>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</si>
  <si>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</si>
  <si>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</si>
  <si>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</si>
  <si>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</si>
  <si>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</si>
  <si>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</si>
  <si>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</si>
  <si>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</si>
  <si>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</si>
  <si>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</si>
  <si>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</si>
  <si>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</si>
  <si>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</si>
  <si>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</si>
  <si>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</si>
  <si>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</si>
  <si>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</si>
  <si>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</si>
  <si>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</si>
  <si>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</si>
  <si>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</si>
  <si>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</si>
  <si>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</si>
  <si>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</si>
  <si>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</si>
  <si>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</si>
  <si>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</si>
  <si>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</si>
  <si>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</si>
  <si>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</si>
  <si>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</si>
  <si>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</si>
  <si>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</si>
  <si>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</si>
  <si>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</si>
  <si>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</si>
  <si>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</si>
  <si>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</si>
  <si>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</si>
  <si>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</si>
  <si>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</si>
  <si>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</si>
  <si>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</si>
  <si>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</si>
  <si>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</si>
  <si>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</si>
  <si>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</si>
  <si>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</si>
  <si>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</si>
  <si>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</si>
  <si>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</si>
  <si>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</si>
  <si>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</si>
  <si>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</si>
  <si>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</si>
  <si>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</si>
  <si>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</si>
  <si>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</si>
  <si>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</si>
  <si>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</si>
  <si>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</si>
  <si>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</si>
  <si>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</si>
  <si>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</si>
  <si>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</si>
  <si>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</si>
  <si>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</si>
  <si>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</si>
  <si>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</si>
  <si>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</si>
  <si>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</si>
  <si>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</si>
  <si>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</si>
  <si>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</si>
  <si>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</si>
  <si>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</si>
  <si>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</si>
  <si>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</si>
  <si>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</si>
  <si>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</si>
  <si>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</si>
  <si>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</si>
  <si>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</si>
  <si>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</si>
  <si>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</si>
  <si>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</si>
  <si>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</si>
  <si>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</si>
  <si>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</si>
  <si>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</si>
  <si>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</si>
  <si>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</si>
  <si>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Indicatorii generali şi sursele de finanţare ale bugetului municipal Orhei 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</si>
  <si>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</si>
  <si>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</si>
  <si>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</si>
  <si>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</si>
  <si>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</si>
  <si>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</si>
  <si>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</si>
  <si>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</si>
  <si>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>Executori:</t>
  </si>
  <si>
    <t>Protecție și salvare pe apă</t>
  </si>
  <si>
    <t>3703</t>
  </si>
  <si>
    <t xml:space="preserve">Donaţii voluntare pentru cheltuieli curente </t>
  </si>
  <si>
    <t>Donaţii voluntare pentru cheltuieli curente din surse interne pentru susţinerea bugetului local de nivelul I</t>
  </si>
  <si>
    <t>Donaţii voluntare pentru cheltuieli capitale</t>
  </si>
  <si>
    <t>Donaţii voluntare pentru cheltuieli capitale din surse interne pentru susţinerea bugetului local de nivelul I</t>
  </si>
  <si>
    <t>Micşorarea volumului acţiunilor şi a cotei părţi în capitalul social în interiorul ţării</t>
  </si>
  <si>
    <t>Vînzarea apartamentelor către cetăţeni</t>
  </si>
  <si>
    <t>mii lei</t>
  </si>
  <si>
    <t>ANEXA nr. 3</t>
  </si>
  <si>
    <t xml:space="preserve">Specialist principal                                                                                           Olga ZGUREANU
 pentru planificare                                                                                   
</t>
  </si>
  <si>
    <t xml:space="preserve">Specialist principal                                                                     Olga ZGUREANU
 pentru planificare                                                                                   
</t>
  </si>
  <si>
    <t xml:space="preserve">Specialist principal                                                                                       Tatiana SANTONI
(planificare venituri)  
</t>
  </si>
  <si>
    <t>Impozit pe venitul persoanelor fizice în domeniul transportului rutier de persoane în regim de taxi</t>
  </si>
  <si>
    <t>Impozit privat încasat în bugetul local de nivelul I</t>
  </si>
  <si>
    <t>Impozite pe proprietate cu caracter ocazional</t>
  </si>
  <si>
    <t>Propus la  modificare</t>
  </si>
  <si>
    <t>Modificat</t>
  </si>
  <si>
    <t xml:space="preserve">Specialist principal                                                                                    Olga ZGUREANU
 pentru planificare                                                                                   
</t>
  </si>
  <si>
    <t>Aprobat</t>
  </si>
  <si>
    <t xml:space="preserve"> Resursele şi cheltuielile bugetului municipal conform clasificației funcționale și pe programe  pentru anul 2020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</si>
  <si>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2020</t>
    </r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</si>
  <si>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2020</t>
    </r>
  </si>
  <si>
    <t>pentru anul 2020</t>
  </si>
  <si>
    <t>Viceprimar  municipiul Orhei                                                              Anastasia ŢURCAN</t>
  </si>
  <si>
    <t>Viceprimar  municipiul Orhei                                             Anastasia ŢURCAN</t>
  </si>
  <si>
    <t>Total venituri de baza</t>
  </si>
  <si>
    <t>Impozitul funciar al persoanelor juridice si fizice in calitate de intreprinzator</t>
  </si>
  <si>
    <t>inclusiv cheltuieli de personal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</si>
</sst>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9" fillId="0" borderId="0"/>
    <xf numFmtId="0" fontId="1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31" fillId="0" borderId="0"/>
    <xf numFmtId="0" fontId="29" fillId="0" borderId="0"/>
    <xf numFmtId="0" fontId="30" fillId="0" borderId="0"/>
    <xf numFmtId="0" fontId="23" fillId="0" borderId="0"/>
    <xf numFmtId="0" fontId="23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center"/>
    </xf>
    <xf numFmtId="0" fontId="18" fillId="0" borderId="1" xfId="0" quotePrefix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center"/>
    </xf>
    <xf numFmtId="0" fontId="22" fillId="3" borderId="1" xfId="7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vertical="center" wrapText="1"/>
    </xf>
    <xf numFmtId="0" fontId="27" fillId="3" borderId="1" xfId="5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49" fontId="1" fillId="0" borderId="5" xfId="0" applyNumberFormat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1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0" fillId="0" borderId="0" xfId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32" fillId="0" borderId="1" xfId="10" applyFont="1" applyFill="1" applyBorder="1" applyAlignment="1">
      <alignment horizontal="left" vertical="center" wrapText="1"/>
    </xf>
    <xf numFmtId="0" fontId="10" fillId="0" borderId="0" xfId="1" applyFont="1" applyAlignment="1">
      <alignment horizontal="right"/>
    </xf>
    <xf numFmtId="0" fontId="8" fillId="0" borderId="2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left" vertical="top" wrapText="1"/>
    </xf>
    <xf numFmtId="0" fontId="43" fillId="3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horizontal="left" wrapText="1"/>
    </xf>
    <xf numFmtId="0" fontId="39" fillId="3" borderId="1" xfId="7" applyFont="1" applyFill="1" applyBorder="1" applyAlignment="1">
      <alignment horizontal="left" vertical="center" wrapText="1" indent="1"/>
    </xf>
    <xf numFmtId="0" fontId="44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2" fontId="38" fillId="0" borderId="4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/>
    </xf>
    <xf numFmtId="2" fontId="0" fillId="0" borderId="1" xfId="0" applyNumberFormat="1" applyFont="1" applyBorder="1"/>
    <xf numFmtId="2" fontId="17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vertical="top"/>
    </xf>
    <xf numFmtId="2" fontId="38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35" fillId="0" borderId="1" xfId="0" applyNumberFormat="1" applyFont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/>
    </xf>
    <xf numFmtId="2" fontId="38" fillId="3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vertical="center"/>
    </xf>
    <xf numFmtId="2" fontId="35" fillId="3" borderId="1" xfId="0" applyNumberFormat="1" applyFont="1" applyFill="1" applyBorder="1" applyAlignment="1">
      <alignment horizontal="center"/>
    </xf>
    <xf numFmtId="4" fontId="38" fillId="3" borderId="1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7" fillId="3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gureanu/Decizii/decembrie%20noiembrie%202019/anexa%20la%20apr.%20bugetului%20II%20lectura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anexa 4"/>
      <sheetName val="anexa 5"/>
      <sheetName val="anexa 6"/>
      <sheetName val="anexa 7"/>
      <sheetName val="anexa 8"/>
    </sheetNames>
    <sheetDataSet>
      <sheetData sheetId="0"/>
      <sheetData sheetId="1">
        <row r="7">
          <cell r="C7">
            <v>103140.2</v>
          </cell>
        </row>
        <row r="49">
          <cell r="C49">
            <v>44319.3</v>
          </cell>
        </row>
      </sheetData>
      <sheetData sheetId="2">
        <row r="7">
          <cell r="C7">
            <v>103140.20000000001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opLeftCell="A13" workbookViewId="0">
      <selection activeCell="D22" sqref="D22"/>
    </sheetView>
  </sheetViews>
  <sheetFormatPr defaultRowHeight="15"/>
  <cols>
    <col min="1" max="1" width="38.85546875" customWidth="1"/>
    <col min="2" max="2" width="10.7109375" style="1" customWidth="1"/>
    <col min="3" max="3" width="10.42578125" customWidth="1"/>
    <col min="4" max="4" width="11.7109375" customWidth="1"/>
    <col min="5" max="5" width="10.7109375" customWidth="1"/>
  </cols>
  <sheetData>
    <row r="1" spans="1:5">
      <c r="B1" s="90"/>
      <c r="C1" s="90"/>
      <c r="D1" s="90" t="s">
        <v>52</v>
      </c>
      <c r="E1" s="90"/>
    </row>
    <row r="2" spans="1:5">
      <c r="B2" s="6"/>
      <c r="C2" s="59"/>
      <c r="D2" s="6"/>
      <c r="E2" s="69" t="s">
        <v>108</v>
      </c>
    </row>
    <row r="3" spans="1:5" ht="24" customHeight="1">
      <c r="B3" s="6"/>
      <c r="C3" s="59"/>
      <c r="D3" s="6"/>
      <c r="E3" s="78" t="s">
        <v>145</v>
      </c>
    </row>
    <row r="4" spans="1:5">
      <c r="B4" s="6"/>
      <c r="C4" s="59"/>
      <c r="D4" s="65"/>
    </row>
    <row r="5" spans="1:5">
      <c r="B5" s="6"/>
      <c r="C5" s="59"/>
      <c r="D5" s="65"/>
    </row>
    <row r="6" spans="1:5">
      <c r="B6" s="6"/>
      <c r="C6" s="59"/>
      <c r="D6" s="65"/>
    </row>
    <row r="7" spans="1:5">
      <c r="B7" s="6"/>
      <c r="C7" s="59"/>
      <c r="D7" s="65"/>
    </row>
    <row r="8" spans="1:5">
      <c r="B8" s="6"/>
      <c r="C8" s="59"/>
      <c r="D8" s="65"/>
    </row>
    <row r="9" spans="1:5">
      <c r="B9" s="6"/>
      <c r="C9" s="59"/>
      <c r="D9" s="65"/>
    </row>
    <row r="10" spans="1:5">
      <c r="A10" s="10"/>
    </row>
    <row r="11" spans="1:5" ht="15.75">
      <c r="A11" s="14" t="s">
        <v>114</v>
      </c>
    </row>
    <row r="12" spans="1:5" ht="15.75">
      <c r="A12" s="91" t="s">
        <v>147</v>
      </c>
      <c r="B12" s="91"/>
      <c r="C12" s="91"/>
      <c r="D12" s="66"/>
      <c r="E12" s="70" t="s">
        <v>132</v>
      </c>
    </row>
    <row r="13" spans="1:5" ht="57" customHeight="1">
      <c r="A13" s="2" t="s">
        <v>0</v>
      </c>
      <c r="B13" s="18" t="s">
        <v>2</v>
      </c>
      <c r="C13" s="64" t="s">
        <v>143</v>
      </c>
      <c r="D13" s="77" t="s">
        <v>140</v>
      </c>
      <c r="E13" s="64" t="s">
        <v>141</v>
      </c>
    </row>
    <row r="14" spans="1:5" s="16" customFormat="1" ht="15" customHeight="1">
      <c r="A14" s="15" t="s">
        <v>4</v>
      </c>
      <c r="B14" s="18">
        <v>1</v>
      </c>
      <c r="C14" s="134">
        <f>SUM('[1]anexa 2'!C7)</f>
        <v>103140.2</v>
      </c>
      <c r="D14" s="134">
        <f>SUM('anexa 2'!D10)</f>
        <v>6593.8</v>
      </c>
      <c r="E14" s="134">
        <f>SUM('anexa 2'!E10)</f>
        <v>109734</v>
      </c>
    </row>
    <row r="15" spans="1:5" s="16" customFormat="1" ht="15" customHeight="1">
      <c r="A15" s="17" t="s">
        <v>3</v>
      </c>
      <c r="B15" s="18"/>
      <c r="C15" s="134">
        <f>SUM('[1]anexa 2'!C49)</f>
        <v>44319.3</v>
      </c>
      <c r="D15" s="134">
        <f>SUM('anexa 2'!D52)</f>
        <v>0</v>
      </c>
      <c r="E15" s="134">
        <f>SUM('anexa 2'!E50)</f>
        <v>44319.3</v>
      </c>
    </row>
    <row r="16" spans="1:5" s="16" customFormat="1" ht="15" customHeight="1">
      <c r="A16" s="15" t="s">
        <v>6</v>
      </c>
      <c r="B16" s="18" t="s">
        <v>7</v>
      </c>
      <c r="C16" s="134">
        <f>SUM('[1]anexa 3 '!C7)</f>
        <v>103140.20000000001</v>
      </c>
      <c r="D16" s="134">
        <f>SUM('anexa 3 '!D7)</f>
        <v>18007.91</v>
      </c>
      <c r="E16" s="134">
        <f>SUM('anexa 3 '!E7)</f>
        <v>121148.10999999999</v>
      </c>
    </row>
    <row r="17" spans="1:5" s="16" customFormat="1" ht="15.75">
      <c r="A17" s="15" t="s">
        <v>8</v>
      </c>
      <c r="B17" s="18" t="s">
        <v>9</v>
      </c>
      <c r="C17" s="134">
        <f>SUM(C14-C16)</f>
        <v>-1.4551915228366852E-11</v>
      </c>
      <c r="D17" s="134">
        <f t="shared" ref="D17:E17" si="0">SUM(D14-D16)</f>
        <v>-11414.11</v>
      </c>
      <c r="E17" s="134">
        <f t="shared" si="0"/>
        <v>-11414.109999999986</v>
      </c>
    </row>
    <row r="18" spans="1:5" s="16" customFormat="1" ht="15.75">
      <c r="A18" s="15" t="s">
        <v>10</v>
      </c>
      <c r="B18" s="18" t="s">
        <v>11</v>
      </c>
      <c r="C18" s="134">
        <f>SUM(C20:C21)</f>
        <v>0</v>
      </c>
      <c r="D18" s="134">
        <f>SUM(D20:D21)</f>
        <v>11414.11</v>
      </c>
      <c r="E18" s="134">
        <f t="shared" ref="D18:E18" si="1">SUM(E20:E21)</f>
        <v>11414.11</v>
      </c>
    </row>
    <row r="19" spans="1:5" s="16" customFormat="1" ht="15.75">
      <c r="A19" s="17" t="s">
        <v>5</v>
      </c>
      <c r="B19" s="18"/>
      <c r="C19" s="134"/>
      <c r="D19" s="135"/>
      <c r="E19" s="135"/>
    </row>
    <row r="20" spans="1:5" s="16" customFormat="1" ht="32.25" customHeight="1">
      <c r="A20" s="68" t="s">
        <v>75</v>
      </c>
      <c r="B20" s="18">
        <v>552120</v>
      </c>
      <c r="C20" s="134">
        <v>0</v>
      </c>
      <c r="D20" s="134"/>
      <c r="E20" s="134">
        <f>SUM(C20+D20)</f>
        <v>0</v>
      </c>
    </row>
    <row r="21" spans="1:5" s="16" customFormat="1" ht="32.25" customHeight="1">
      <c r="A21" s="68" t="s">
        <v>54</v>
      </c>
      <c r="B21" s="4">
        <v>910</v>
      </c>
      <c r="C21" s="134">
        <v>0</v>
      </c>
      <c r="D21" s="134">
        <v>11414.11</v>
      </c>
      <c r="E21" s="134">
        <f>SUM(C21+D21)</f>
        <v>11414.11</v>
      </c>
    </row>
    <row r="22" spans="1:5" s="16" customFormat="1" ht="15.75">
      <c r="A22" s="32"/>
      <c r="B22" s="33"/>
      <c r="C22" s="27"/>
      <c r="D22" s="27"/>
    </row>
    <row r="23" spans="1:5" ht="15.75">
      <c r="A23" s="20"/>
      <c r="B23" s="31"/>
      <c r="C23" s="27"/>
      <c r="D23" s="27"/>
    </row>
    <row r="24" spans="1:5" ht="15.75">
      <c r="A24" s="20" t="s">
        <v>148</v>
      </c>
    </row>
    <row r="25" spans="1:5">
      <c r="A25" s="57" t="s">
        <v>123</v>
      </c>
    </row>
    <row r="26" spans="1:5" ht="33" customHeight="1">
      <c r="A26" s="92" t="s">
        <v>142</v>
      </c>
      <c r="B26" s="92"/>
      <c r="C26" s="92"/>
      <c r="D26" s="92"/>
    </row>
  </sheetData>
  <mergeCells count="4">
    <mergeCell ref="B1:C1"/>
    <mergeCell ref="A12:C12"/>
    <mergeCell ref="D1:E1"/>
    <mergeCell ref="A26:D26"/>
  </mergeCells>
  <pageMargins left="0.85" right="0.28000000000000003" top="0.8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opLeftCell="A4" workbookViewId="0">
      <selection activeCell="C10" sqref="C10:E56"/>
    </sheetView>
  </sheetViews>
  <sheetFormatPr defaultRowHeight="15"/>
  <cols>
    <col min="1" max="1" width="48" customWidth="1"/>
    <col min="2" max="2" width="7.5703125" customWidth="1"/>
    <col min="3" max="3" width="11.85546875" customWidth="1"/>
    <col min="4" max="4" width="10.42578125" customWidth="1"/>
    <col min="5" max="5" width="11.28515625" customWidth="1"/>
  </cols>
  <sheetData>
    <row r="2" spans="1:5">
      <c r="B2" s="90"/>
      <c r="C2" s="90"/>
      <c r="D2" s="90" t="s">
        <v>121</v>
      </c>
      <c r="E2" s="90"/>
    </row>
    <row r="3" spans="1:5">
      <c r="B3" s="6"/>
      <c r="C3" s="59"/>
      <c r="D3" s="6"/>
      <c r="E3" s="63" t="s">
        <v>108</v>
      </c>
    </row>
    <row r="4" spans="1:5" ht="21" customHeight="1">
      <c r="A4" s="5"/>
      <c r="B4" s="6"/>
      <c r="C4" s="59"/>
      <c r="D4" s="6"/>
      <c r="E4" s="78" t="s">
        <v>145</v>
      </c>
    </row>
    <row r="5" spans="1:5">
      <c r="A5" s="5"/>
      <c r="B5" s="5"/>
    </row>
    <row r="6" spans="1:5" ht="18" customHeight="1">
      <c r="A6" s="93" t="s">
        <v>120</v>
      </c>
      <c r="B6" s="93"/>
      <c r="C6" s="93"/>
    </row>
    <row r="7" spans="1:5" ht="15.75">
      <c r="A7" s="93" t="s">
        <v>146</v>
      </c>
      <c r="B7" s="93"/>
      <c r="C7" s="93"/>
    </row>
    <row r="8" spans="1:5" ht="18" customHeight="1">
      <c r="A8" s="94"/>
      <c r="B8" s="94"/>
      <c r="C8" s="94"/>
      <c r="D8" s="95" t="s">
        <v>132</v>
      </c>
      <c r="E8" s="95"/>
    </row>
    <row r="9" spans="1:5" ht="29.25" customHeight="1">
      <c r="A9" s="60" t="s">
        <v>13</v>
      </c>
      <c r="B9" s="61" t="s">
        <v>115</v>
      </c>
      <c r="C9" s="84" t="s">
        <v>143</v>
      </c>
      <c r="D9" s="77" t="s">
        <v>140</v>
      </c>
      <c r="E9" s="64" t="s">
        <v>141</v>
      </c>
    </row>
    <row r="10" spans="1:5" s="87" customFormat="1" ht="16.5" customHeight="1">
      <c r="A10" s="40" t="s">
        <v>76</v>
      </c>
      <c r="B10" s="41"/>
      <c r="C10" s="125">
        <f>C11+C17+C19+C23+C25+C34+C36+C38+C43+C40+C46+C48+C50+C55</f>
        <v>103140.2</v>
      </c>
      <c r="D10" s="125">
        <f t="shared" ref="D10:E10" si="0">D11+D17+D19+D23+D25+D34+D36+D38+D43+D40+D46+D48+D50+D55</f>
        <v>6593.8</v>
      </c>
      <c r="E10" s="125">
        <f t="shared" si="0"/>
        <v>109734</v>
      </c>
    </row>
    <row r="11" spans="1:5" s="87" customFormat="1" ht="16.5" customHeight="1">
      <c r="A11" s="42" t="s">
        <v>77</v>
      </c>
      <c r="B11" s="43">
        <v>1111</v>
      </c>
      <c r="C11" s="126">
        <f>SUM(C12:C16)</f>
        <v>32660</v>
      </c>
      <c r="D11" s="126">
        <f>SUM(D12:D16)</f>
        <v>0</v>
      </c>
      <c r="E11" s="126">
        <f t="shared" ref="E11" si="1">SUM(E12:E16)</f>
        <v>32660</v>
      </c>
    </row>
    <row r="12" spans="1:5" s="16" customFormat="1" ht="14.25" customHeight="1">
      <c r="A12" s="44" t="s">
        <v>78</v>
      </c>
      <c r="B12" s="45">
        <v>111110</v>
      </c>
      <c r="C12" s="127">
        <v>32000</v>
      </c>
      <c r="D12" s="128"/>
      <c r="E12" s="128">
        <f t="shared" ref="E12:E56" si="2">SUM(C12+D12)</f>
        <v>32000</v>
      </c>
    </row>
    <row r="13" spans="1:5" s="16" customFormat="1" ht="14.25" customHeight="1">
      <c r="A13" s="46" t="s">
        <v>79</v>
      </c>
      <c r="B13" s="45">
        <v>111121</v>
      </c>
      <c r="C13" s="127">
        <v>415</v>
      </c>
      <c r="D13" s="128"/>
      <c r="E13" s="128">
        <f t="shared" si="2"/>
        <v>415</v>
      </c>
    </row>
    <row r="14" spans="1:5" s="16" customFormat="1" ht="27.75" customHeight="1">
      <c r="A14" s="46" t="s">
        <v>116</v>
      </c>
      <c r="B14" s="45">
        <v>111124</v>
      </c>
      <c r="C14" s="127">
        <v>130</v>
      </c>
      <c r="D14" s="128"/>
      <c r="E14" s="128">
        <f t="shared" si="2"/>
        <v>130</v>
      </c>
    </row>
    <row r="15" spans="1:5" s="16" customFormat="1" ht="27.75" customHeight="1">
      <c r="A15" s="46" t="s">
        <v>137</v>
      </c>
      <c r="B15" s="45">
        <v>111125</v>
      </c>
      <c r="C15" s="127">
        <v>40</v>
      </c>
      <c r="D15" s="128"/>
      <c r="E15" s="128">
        <f t="shared" ref="E15" si="3">SUM(C15+D15)</f>
        <v>40</v>
      </c>
    </row>
    <row r="16" spans="1:5" s="16" customFormat="1" ht="25.5" customHeight="1">
      <c r="A16" s="47" t="s">
        <v>80</v>
      </c>
      <c r="B16" s="45">
        <v>111130</v>
      </c>
      <c r="C16" s="127">
        <v>75</v>
      </c>
      <c r="D16" s="128"/>
      <c r="E16" s="128">
        <f t="shared" si="2"/>
        <v>75</v>
      </c>
    </row>
    <row r="17" spans="1:5" s="87" customFormat="1" ht="18" customHeight="1">
      <c r="A17" s="48" t="s">
        <v>81</v>
      </c>
      <c r="B17" s="49">
        <v>1131</v>
      </c>
      <c r="C17" s="129">
        <f>SUM(C18:C18)</f>
        <v>56.7</v>
      </c>
      <c r="D17" s="129">
        <f>SUM(D18:D18)</f>
        <v>0</v>
      </c>
      <c r="E17" s="129">
        <f>SUM(E18:E18)</f>
        <v>56.7</v>
      </c>
    </row>
    <row r="18" spans="1:5" s="16" customFormat="1" ht="25.5" customHeight="1">
      <c r="A18" s="50" t="s">
        <v>151</v>
      </c>
      <c r="B18" s="28">
        <v>113161</v>
      </c>
      <c r="C18" s="127">
        <v>56.7</v>
      </c>
      <c r="D18" s="128"/>
      <c r="E18" s="128">
        <f t="shared" si="2"/>
        <v>56.7</v>
      </c>
    </row>
    <row r="19" spans="1:5" s="87" customFormat="1" ht="15" customHeight="1">
      <c r="A19" s="48" t="s">
        <v>82</v>
      </c>
      <c r="B19" s="51" t="s">
        <v>83</v>
      </c>
      <c r="C19" s="129">
        <f>SUM(C20:C22)</f>
        <v>2895</v>
      </c>
      <c r="D19" s="129">
        <f>SUM(D20:D22)</f>
        <v>0</v>
      </c>
      <c r="E19" s="129">
        <f t="shared" ref="E19" si="4">SUM(E20:E22)</f>
        <v>2895</v>
      </c>
    </row>
    <row r="20" spans="1:5" s="16" customFormat="1">
      <c r="A20" s="50" t="s">
        <v>84</v>
      </c>
      <c r="B20" s="28">
        <v>113210</v>
      </c>
      <c r="C20" s="127">
        <v>215</v>
      </c>
      <c r="D20" s="128"/>
      <c r="E20" s="128">
        <f t="shared" si="2"/>
        <v>215</v>
      </c>
    </row>
    <row r="21" spans="1:5" s="16" customFormat="1" ht="38.25">
      <c r="A21" s="50" t="s">
        <v>117</v>
      </c>
      <c r="B21" s="28">
        <v>113230</v>
      </c>
      <c r="C21" s="127">
        <v>1400</v>
      </c>
      <c r="D21" s="128"/>
      <c r="E21" s="128">
        <f t="shared" si="2"/>
        <v>1400</v>
      </c>
    </row>
    <row r="22" spans="1:5" s="16" customFormat="1" ht="25.5">
      <c r="A22" s="50" t="s">
        <v>118</v>
      </c>
      <c r="B22" s="28">
        <v>113240</v>
      </c>
      <c r="C22" s="127">
        <v>1280</v>
      </c>
      <c r="D22" s="128"/>
      <c r="E22" s="128">
        <f t="shared" si="2"/>
        <v>1280</v>
      </c>
    </row>
    <row r="23" spans="1:5" s="16" customFormat="1" ht="15.75">
      <c r="A23" s="53" t="s">
        <v>139</v>
      </c>
      <c r="B23" s="52">
        <v>1133</v>
      </c>
      <c r="C23" s="129">
        <f>SUM(C24:C24)</f>
        <v>5</v>
      </c>
      <c r="D23" s="129">
        <f t="shared" ref="D23:E23" si="5">SUM(D24:D24)</f>
        <v>0</v>
      </c>
      <c r="E23" s="129">
        <f t="shared" si="5"/>
        <v>5</v>
      </c>
    </row>
    <row r="24" spans="1:5" s="16" customFormat="1">
      <c r="A24" s="50" t="s">
        <v>138</v>
      </c>
      <c r="B24" s="28">
        <v>113313</v>
      </c>
      <c r="C24" s="128">
        <v>5</v>
      </c>
      <c r="D24" s="128"/>
      <c r="E24" s="128">
        <f t="shared" ref="E24" si="6">SUM(C24+D24)</f>
        <v>5</v>
      </c>
    </row>
    <row r="25" spans="1:5" s="16" customFormat="1" ht="16.5" customHeight="1">
      <c r="A25" s="53" t="s">
        <v>85</v>
      </c>
      <c r="B25" s="52">
        <v>1144</v>
      </c>
      <c r="C25" s="129">
        <f>SUM(C26:C33)</f>
        <v>11867.7</v>
      </c>
      <c r="D25" s="129">
        <f t="shared" ref="D25:E25" si="7">SUM(D26:D33)</f>
        <v>0</v>
      </c>
      <c r="E25" s="129">
        <f t="shared" si="7"/>
        <v>11867.7</v>
      </c>
    </row>
    <row r="26" spans="1:5" s="16" customFormat="1">
      <c r="A26" s="50" t="s">
        <v>86</v>
      </c>
      <c r="B26" s="28">
        <v>114411</v>
      </c>
      <c r="C26" s="128">
        <v>890</v>
      </c>
      <c r="D26" s="128"/>
      <c r="E26" s="128">
        <f t="shared" si="2"/>
        <v>890</v>
      </c>
    </row>
    <row r="27" spans="1:5" s="16" customFormat="1" ht="12.75" customHeight="1">
      <c r="A27" s="50" t="s">
        <v>87</v>
      </c>
      <c r="B27" s="28">
        <v>114412</v>
      </c>
      <c r="C27" s="128">
        <v>2155</v>
      </c>
      <c r="D27" s="128"/>
      <c r="E27" s="128">
        <f t="shared" si="2"/>
        <v>2155</v>
      </c>
    </row>
    <row r="28" spans="1:5" s="16" customFormat="1" ht="24.75" customHeight="1">
      <c r="A28" s="50" t="s">
        <v>88</v>
      </c>
      <c r="B28" s="28">
        <v>114413</v>
      </c>
      <c r="C28" s="128">
        <v>450</v>
      </c>
      <c r="D28" s="128"/>
      <c r="E28" s="128">
        <f t="shared" si="2"/>
        <v>450</v>
      </c>
    </row>
    <row r="29" spans="1:5" s="16" customFormat="1" ht="12.75" customHeight="1">
      <c r="A29" s="50" t="s">
        <v>89</v>
      </c>
      <c r="B29" s="28">
        <v>114415</v>
      </c>
      <c r="C29" s="128">
        <v>150</v>
      </c>
      <c r="D29" s="128"/>
      <c r="E29" s="128">
        <f t="shared" si="2"/>
        <v>150</v>
      </c>
    </row>
    <row r="30" spans="1:5" s="16" customFormat="1" ht="12.75" customHeight="1">
      <c r="A30" s="50" t="s">
        <v>90</v>
      </c>
      <c r="B30" s="28">
        <v>114416</v>
      </c>
      <c r="C30" s="128">
        <v>117.7</v>
      </c>
      <c r="D30" s="128"/>
      <c r="E30" s="128">
        <f t="shared" si="2"/>
        <v>117.7</v>
      </c>
    </row>
    <row r="31" spans="1:5" s="16" customFormat="1" ht="12.75" customHeight="1">
      <c r="A31" s="50" t="s">
        <v>91</v>
      </c>
      <c r="B31" s="28">
        <v>114418</v>
      </c>
      <c r="C31" s="128">
        <v>7400</v>
      </c>
      <c r="D31" s="128"/>
      <c r="E31" s="128">
        <f t="shared" si="2"/>
        <v>7400</v>
      </c>
    </row>
    <row r="32" spans="1:5" s="87" customFormat="1" ht="15.75">
      <c r="A32" s="50" t="s">
        <v>92</v>
      </c>
      <c r="B32" s="28">
        <v>114421</v>
      </c>
      <c r="C32" s="128">
        <v>625</v>
      </c>
      <c r="D32" s="128"/>
      <c r="E32" s="128">
        <f t="shared" si="2"/>
        <v>625</v>
      </c>
    </row>
    <row r="33" spans="1:5" s="16" customFormat="1" ht="12" customHeight="1">
      <c r="A33" s="50" t="s">
        <v>93</v>
      </c>
      <c r="B33" s="28">
        <v>114423</v>
      </c>
      <c r="C33" s="128">
        <v>80</v>
      </c>
      <c r="D33" s="128"/>
      <c r="E33" s="128">
        <f t="shared" si="2"/>
        <v>80</v>
      </c>
    </row>
    <row r="34" spans="1:5" s="87" customFormat="1" ht="35.25" customHeight="1">
      <c r="A34" s="54" t="s">
        <v>94</v>
      </c>
      <c r="B34" s="52">
        <v>1145</v>
      </c>
      <c r="C34" s="130">
        <f>SUM(C35)</f>
        <v>1100</v>
      </c>
      <c r="D34" s="130">
        <f t="shared" ref="D34:E34" si="8">SUM(D35)</f>
        <v>0</v>
      </c>
      <c r="E34" s="130">
        <f t="shared" si="8"/>
        <v>1100</v>
      </c>
    </row>
    <row r="35" spans="1:5" s="16" customFormat="1" ht="18" customHeight="1">
      <c r="A35" s="50" t="s">
        <v>95</v>
      </c>
      <c r="B35" s="28">
        <v>114522</v>
      </c>
      <c r="C35" s="128">
        <v>1100</v>
      </c>
      <c r="D35" s="128"/>
      <c r="E35" s="128">
        <f t="shared" si="2"/>
        <v>1100</v>
      </c>
    </row>
    <row r="36" spans="1:5" s="87" customFormat="1" ht="17.25" customHeight="1">
      <c r="A36" s="53" t="s">
        <v>96</v>
      </c>
      <c r="B36" s="52">
        <v>1415</v>
      </c>
      <c r="C36" s="130">
        <f>C37</f>
        <v>1391.6</v>
      </c>
      <c r="D36" s="130">
        <f t="shared" ref="D36:E36" si="9">D37</f>
        <v>0</v>
      </c>
      <c r="E36" s="130">
        <f t="shared" si="9"/>
        <v>1391.6</v>
      </c>
    </row>
    <row r="37" spans="1:5" s="16" customFormat="1" ht="30.75" customHeight="1">
      <c r="A37" s="55" t="s">
        <v>97</v>
      </c>
      <c r="B37" s="28">
        <v>141533</v>
      </c>
      <c r="C37" s="127">
        <v>1391.6</v>
      </c>
      <c r="D37" s="128"/>
      <c r="E37" s="128">
        <f t="shared" si="2"/>
        <v>1391.6</v>
      </c>
    </row>
    <row r="38" spans="1:5" s="87" customFormat="1" ht="16.5" customHeight="1">
      <c r="A38" s="56" t="s">
        <v>98</v>
      </c>
      <c r="B38" s="52">
        <v>1422</v>
      </c>
      <c r="C38" s="129">
        <f>SUM(C39:C39)</f>
        <v>9</v>
      </c>
      <c r="D38" s="129">
        <f>SUM(D39:D39)</f>
        <v>0</v>
      </c>
      <c r="E38" s="129">
        <f>SUM(E39:E39)</f>
        <v>9</v>
      </c>
    </row>
    <row r="39" spans="1:5" s="16" customFormat="1" ht="27.75" customHeight="1">
      <c r="A39" s="46" t="s">
        <v>99</v>
      </c>
      <c r="B39" s="28">
        <v>142215</v>
      </c>
      <c r="C39" s="127">
        <v>9</v>
      </c>
      <c r="D39" s="128"/>
      <c r="E39" s="128">
        <f t="shared" si="2"/>
        <v>9</v>
      </c>
    </row>
    <row r="40" spans="1:5" s="16" customFormat="1" ht="13.5" customHeight="1">
      <c r="A40" s="42" t="s">
        <v>103</v>
      </c>
      <c r="B40" s="52">
        <v>1431</v>
      </c>
      <c r="C40" s="130">
        <f>SUM(C41)</f>
        <v>15</v>
      </c>
      <c r="D40" s="130">
        <f t="shared" ref="D40:E40" si="10">SUM(D41)</f>
        <v>0</v>
      </c>
      <c r="E40" s="130">
        <f t="shared" si="10"/>
        <v>15</v>
      </c>
    </row>
    <row r="41" spans="1:5" s="87" customFormat="1" ht="21.75" customHeight="1">
      <c r="A41" s="46" t="s">
        <v>104</v>
      </c>
      <c r="B41" s="28">
        <v>143130</v>
      </c>
      <c r="C41" s="128">
        <v>15</v>
      </c>
      <c r="D41" s="128"/>
      <c r="E41" s="128">
        <f t="shared" si="2"/>
        <v>15</v>
      </c>
    </row>
    <row r="42" spans="1:5" s="16" customFormat="1" ht="20.25" customHeight="1">
      <c r="A42" s="85" t="s">
        <v>150</v>
      </c>
      <c r="B42" s="28"/>
      <c r="C42" s="130">
        <f>SUM(C11+C17+C19+C23+C25+C34+C36+C38+C40)</f>
        <v>49999.999999999993</v>
      </c>
      <c r="D42" s="130">
        <f t="shared" ref="D42:E42" si="11">SUM(D11+D17+D19+D23+D25+D34+D36+D38+D40)</f>
        <v>0</v>
      </c>
      <c r="E42" s="130">
        <f t="shared" si="11"/>
        <v>49999.999999999993</v>
      </c>
    </row>
    <row r="43" spans="1:5" s="16" customFormat="1" ht="18.75" customHeight="1">
      <c r="A43" s="56" t="s">
        <v>100</v>
      </c>
      <c r="B43" s="52">
        <v>1423</v>
      </c>
      <c r="C43" s="130">
        <f>SUM(C44:C45)</f>
        <v>3748.3</v>
      </c>
      <c r="D43" s="130">
        <f t="shared" ref="D43:E43" si="12">SUM(D44:D45)</f>
        <v>0</v>
      </c>
      <c r="E43" s="130">
        <f t="shared" si="12"/>
        <v>3748.3</v>
      </c>
    </row>
    <row r="44" spans="1:5" s="87" customFormat="1" ht="16.5" customHeight="1">
      <c r="A44" s="46" t="s">
        <v>101</v>
      </c>
      <c r="B44" s="28">
        <v>142310</v>
      </c>
      <c r="C44" s="128">
        <v>3541.3</v>
      </c>
      <c r="D44" s="128"/>
      <c r="E44" s="128">
        <f t="shared" si="2"/>
        <v>3541.3</v>
      </c>
    </row>
    <row r="45" spans="1:5" s="16" customFormat="1" ht="13.5" customHeight="1">
      <c r="A45" s="46" t="s">
        <v>102</v>
      </c>
      <c r="B45" s="28">
        <v>142320</v>
      </c>
      <c r="C45" s="128">
        <v>207</v>
      </c>
      <c r="D45" s="130"/>
      <c r="E45" s="128">
        <f t="shared" si="2"/>
        <v>207</v>
      </c>
    </row>
    <row r="46" spans="1:5" s="87" customFormat="1" ht="19.5" customHeight="1">
      <c r="A46" s="53" t="s">
        <v>126</v>
      </c>
      <c r="B46" s="52">
        <v>1441</v>
      </c>
      <c r="C46" s="130">
        <f>SUM(C47:C47)</f>
        <v>225</v>
      </c>
      <c r="D46" s="130">
        <f t="shared" ref="D46:E46" si="13">SUM(D47:D47)</f>
        <v>4875.8</v>
      </c>
      <c r="E46" s="130">
        <f t="shared" si="13"/>
        <v>5100.8</v>
      </c>
    </row>
    <row r="47" spans="1:5" s="16" customFormat="1" ht="16.5" customHeight="1">
      <c r="A47" s="86" t="s">
        <v>127</v>
      </c>
      <c r="B47" s="29">
        <v>144113</v>
      </c>
      <c r="C47" s="128">
        <v>225</v>
      </c>
      <c r="D47" s="128">
        <v>4875.8</v>
      </c>
      <c r="E47" s="128">
        <f t="shared" si="2"/>
        <v>5100.8</v>
      </c>
    </row>
    <row r="48" spans="1:5" s="16" customFormat="1" ht="18.75" customHeight="1">
      <c r="A48" s="53" t="s">
        <v>128</v>
      </c>
      <c r="B48" s="49">
        <v>1442</v>
      </c>
      <c r="C48" s="131">
        <f>SUM(C49)</f>
        <v>4823.6000000000004</v>
      </c>
      <c r="D48" s="131">
        <f t="shared" ref="D48:E48" si="14">SUM(D49)</f>
        <v>1718</v>
      </c>
      <c r="E48" s="131">
        <f t="shared" si="14"/>
        <v>6541.6</v>
      </c>
    </row>
    <row r="49" spans="1:5" s="16" customFormat="1" ht="30.75" customHeight="1">
      <c r="A49" s="62" t="s">
        <v>129</v>
      </c>
      <c r="B49" s="45">
        <v>144213</v>
      </c>
      <c r="C49" s="132">
        <v>4823.6000000000004</v>
      </c>
      <c r="D49" s="128">
        <v>1718</v>
      </c>
      <c r="E49" s="128">
        <f t="shared" si="2"/>
        <v>6541.6</v>
      </c>
    </row>
    <row r="50" spans="1:5" s="16" customFormat="1" ht="18.75" customHeight="1">
      <c r="A50" s="53" t="s">
        <v>105</v>
      </c>
      <c r="B50" s="52">
        <v>1912</v>
      </c>
      <c r="C50" s="130">
        <f>SUM(C51:C54)</f>
        <v>44319.3</v>
      </c>
      <c r="D50" s="130">
        <f t="shared" ref="D50:E50" si="15">SUM(D51:D54)</f>
        <v>0</v>
      </c>
      <c r="E50" s="130">
        <f t="shared" si="15"/>
        <v>44319.3</v>
      </c>
    </row>
    <row r="51" spans="1:5" s="16" customFormat="1" ht="53.25" customHeight="1">
      <c r="A51" s="88" t="s">
        <v>106</v>
      </c>
      <c r="B51" s="74">
        <v>191211</v>
      </c>
      <c r="C51" s="132">
        <v>38265.4</v>
      </c>
      <c r="D51" s="128"/>
      <c r="E51" s="128">
        <f t="shared" si="2"/>
        <v>38265.4</v>
      </c>
    </row>
    <row r="52" spans="1:5" s="16" customFormat="1" ht="39" customHeight="1">
      <c r="A52" s="89" t="s">
        <v>122</v>
      </c>
      <c r="B52" s="74">
        <v>191212</v>
      </c>
      <c r="C52" s="132">
        <v>26.9</v>
      </c>
      <c r="D52" s="130"/>
      <c r="E52" s="128">
        <f t="shared" si="2"/>
        <v>26.9</v>
      </c>
    </row>
    <row r="53" spans="1:5" s="16" customFormat="1" ht="42" customHeight="1">
      <c r="A53" s="88" t="s">
        <v>119</v>
      </c>
      <c r="B53" s="74">
        <v>191216</v>
      </c>
      <c r="C53" s="132">
        <v>2977.1</v>
      </c>
      <c r="D53" s="128"/>
      <c r="E53" s="128">
        <f t="shared" si="2"/>
        <v>2977.1</v>
      </c>
    </row>
    <row r="54" spans="1:5" s="16" customFormat="1" ht="30" customHeight="1">
      <c r="A54" s="88" t="s">
        <v>107</v>
      </c>
      <c r="B54" s="74">
        <v>191231</v>
      </c>
      <c r="C54" s="132">
        <v>3049.9</v>
      </c>
      <c r="D54" s="128"/>
      <c r="E54" s="128">
        <f t="shared" si="2"/>
        <v>3049.9</v>
      </c>
    </row>
    <row r="55" spans="1:5" s="16" customFormat="1" ht="33" customHeight="1">
      <c r="A55" s="75" t="s">
        <v>130</v>
      </c>
      <c r="B55" s="52">
        <v>4152</v>
      </c>
      <c r="C55" s="133">
        <f>SUM(C56)</f>
        <v>24</v>
      </c>
      <c r="D55" s="133">
        <f t="shared" ref="D55:E55" si="16">SUM(D56)</f>
        <v>0</v>
      </c>
      <c r="E55" s="133">
        <f t="shared" si="16"/>
        <v>24</v>
      </c>
    </row>
    <row r="56" spans="1:5" s="16" customFormat="1" ht="14.25" customHeight="1">
      <c r="A56" s="71" t="s">
        <v>131</v>
      </c>
      <c r="B56" s="74">
        <v>415240</v>
      </c>
      <c r="C56" s="132">
        <v>24</v>
      </c>
      <c r="D56" s="128"/>
      <c r="E56" s="128">
        <f t="shared" si="2"/>
        <v>24</v>
      </c>
    </row>
    <row r="57" spans="1:5" s="16" customFormat="1" ht="15.75" customHeight="1">
      <c r="A57" s="73"/>
      <c r="B57" s="79"/>
      <c r="C57" s="80"/>
      <c r="D57" s="81"/>
      <c r="E57" s="81"/>
    </row>
    <row r="58" spans="1:5" ht="15.75">
      <c r="A58" s="20" t="s">
        <v>148</v>
      </c>
      <c r="B58" s="1"/>
    </row>
    <row r="59" spans="1:5">
      <c r="A59" s="57" t="s">
        <v>123</v>
      </c>
      <c r="B59" s="1"/>
    </row>
    <row r="60" spans="1:5" s="72" customFormat="1" ht="34.5" customHeight="1">
      <c r="A60" s="92" t="s">
        <v>136</v>
      </c>
      <c r="B60" s="92"/>
      <c r="C60" s="92"/>
      <c r="D60" s="92"/>
    </row>
    <row r="61" spans="1:5" ht="33" customHeight="1">
      <c r="A61" s="92" t="s">
        <v>134</v>
      </c>
      <c r="B61" s="92"/>
      <c r="C61" s="92"/>
      <c r="D61" s="92"/>
    </row>
    <row r="62" spans="1:5">
      <c r="B62" s="1"/>
    </row>
  </sheetData>
  <mergeCells count="8">
    <mergeCell ref="A61:D61"/>
    <mergeCell ref="A60:D60"/>
    <mergeCell ref="B2:C2"/>
    <mergeCell ref="A6:C6"/>
    <mergeCell ref="A7:C7"/>
    <mergeCell ref="A8:C8"/>
    <mergeCell ref="D2:E2"/>
    <mergeCell ref="D8:E8"/>
  </mergeCells>
  <pageMargins left="0.74803149606299213" right="0.19685039370078741" top="0.27559055118110237" bottom="0.38" header="0.31496062992125984" footer="0.49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3"/>
  <sheetViews>
    <sheetView tabSelected="1" topLeftCell="A58" workbookViewId="0">
      <selection activeCell="D70" sqref="D70"/>
    </sheetView>
  </sheetViews>
  <sheetFormatPr defaultRowHeight="15"/>
  <cols>
    <col min="1" max="1" width="38" style="10" customWidth="1"/>
    <col min="2" max="2" width="7" style="3" customWidth="1"/>
    <col min="3" max="3" width="12.140625" customWidth="1"/>
    <col min="4" max="4" width="10" customWidth="1"/>
    <col min="5" max="5" width="10.85546875" customWidth="1"/>
  </cols>
  <sheetData>
    <row r="2" spans="1:5">
      <c r="B2" s="90"/>
      <c r="C2" s="90"/>
      <c r="D2" s="90" t="s">
        <v>133</v>
      </c>
      <c r="E2" s="90"/>
    </row>
    <row r="3" spans="1:5">
      <c r="B3" s="6"/>
      <c r="C3" s="30"/>
      <c r="D3" s="6"/>
      <c r="E3" s="63" t="s">
        <v>108</v>
      </c>
    </row>
    <row r="4" spans="1:5" ht="19.5" customHeight="1">
      <c r="B4" s="6"/>
      <c r="C4" s="59"/>
      <c r="D4" s="6"/>
      <c r="E4" s="78" t="s">
        <v>145</v>
      </c>
    </row>
    <row r="5" spans="1:5" s="16" customFormat="1" ht="33.75" customHeight="1">
      <c r="A5" s="97" t="s">
        <v>144</v>
      </c>
      <c r="B5" s="97"/>
      <c r="C5" s="97"/>
      <c r="D5" s="96" t="s">
        <v>132</v>
      </c>
      <c r="E5" s="96"/>
    </row>
    <row r="6" spans="1:5" s="16" customFormat="1" ht="27" customHeight="1">
      <c r="A6" s="82" t="s">
        <v>13</v>
      </c>
      <c r="B6" s="83" t="s">
        <v>1</v>
      </c>
      <c r="C6" s="84" t="s">
        <v>143</v>
      </c>
      <c r="D6" s="77" t="s">
        <v>140</v>
      </c>
      <c r="E6" s="64" t="s">
        <v>141</v>
      </c>
    </row>
    <row r="7" spans="1:5" ht="15.75">
      <c r="A7" s="100" t="s">
        <v>31</v>
      </c>
      <c r="B7" s="12"/>
      <c r="C7" s="110">
        <f>SUM(C14+C25+C38+C48+C56+C67+C75+C32)</f>
        <v>103140.20000000001</v>
      </c>
      <c r="D7" s="110">
        <f t="shared" ref="D7:E7" si="0">SUM(D14+D25+D38+D48+D56+D67+D75+D32)</f>
        <v>18007.91</v>
      </c>
      <c r="E7" s="110">
        <f t="shared" si="0"/>
        <v>121148.10999999999</v>
      </c>
    </row>
    <row r="8" spans="1:5" ht="15.75">
      <c r="A8" s="101" t="s">
        <v>152</v>
      </c>
      <c r="B8" s="58"/>
      <c r="C8" s="111">
        <v>34915.800000000003</v>
      </c>
      <c r="D8" s="112"/>
      <c r="E8" s="112">
        <f>SUM(C8+D8)</f>
        <v>34915.800000000003</v>
      </c>
    </row>
    <row r="9" spans="1:5" ht="15.75">
      <c r="A9" s="100" t="s">
        <v>32</v>
      </c>
      <c r="B9" s="12"/>
      <c r="C9" s="113" t="s">
        <v>53</v>
      </c>
      <c r="D9" s="114"/>
      <c r="E9" s="114"/>
    </row>
    <row r="10" spans="1:5" s="67" customFormat="1" ht="18" customHeight="1">
      <c r="A10" s="102" t="s">
        <v>14</v>
      </c>
      <c r="B10" s="12" t="s">
        <v>33</v>
      </c>
      <c r="C10" s="115" t="s">
        <v>53</v>
      </c>
      <c r="D10" s="116"/>
      <c r="E10" s="114"/>
    </row>
    <row r="11" spans="1:5" ht="15.75">
      <c r="A11" s="100" t="s">
        <v>34</v>
      </c>
      <c r="B11" s="12"/>
      <c r="C11" s="117">
        <f>SUM(C12:C13)</f>
        <v>10173</v>
      </c>
      <c r="D11" s="117">
        <f t="shared" ref="D11:E11" si="1">SUM(D12:D13)</f>
        <v>0</v>
      </c>
      <c r="E11" s="117">
        <f t="shared" si="1"/>
        <v>10173</v>
      </c>
    </row>
    <row r="12" spans="1:5">
      <c r="A12" s="24" t="s">
        <v>36</v>
      </c>
      <c r="B12" s="25">
        <v>1</v>
      </c>
      <c r="C12" s="118">
        <f>SUM(C14-C13)</f>
        <v>9936</v>
      </c>
      <c r="D12" s="118">
        <f t="shared" ref="D12:E12" si="2">SUM(D14-D13)</f>
        <v>0</v>
      </c>
      <c r="E12" s="118">
        <f t="shared" si="2"/>
        <v>9936</v>
      </c>
    </row>
    <row r="13" spans="1:5" ht="30">
      <c r="A13" s="24" t="s">
        <v>35</v>
      </c>
      <c r="B13" s="25">
        <v>2</v>
      </c>
      <c r="C13" s="118">
        <v>237</v>
      </c>
      <c r="D13" s="118"/>
      <c r="E13" s="118">
        <f t="shared" ref="E13" si="3">SUM(C13+D13)</f>
        <v>237</v>
      </c>
    </row>
    <row r="14" spans="1:5" ht="15.75">
      <c r="A14" s="100" t="s">
        <v>12</v>
      </c>
      <c r="B14" s="12"/>
      <c r="C14" s="117">
        <f>SUM(C15+C17+C19)</f>
        <v>10173</v>
      </c>
      <c r="D14" s="117">
        <f t="shared" ref="D14:E14" si="4">SUM(D15+D17+D19)</f>
        <v>0</v>
      </c>
      <c r="E14" s="117">
        <f t="shared" si="4"/>
        <v>10173</v>
      </c>
    </row>
    <row r="15" spans="1:5" ht="15.75">
      <c r="A15" s="100" t="s">
        <v>56</v>
      </c>
      <c r="B15" s="12" t="s">
        <v>47</v>
      </c>
      <c r="C15" s="117">
        <f>SUM(C16)</f>
        <v>9073</v>
      </c>
      <c r="D15" s="117">
        <f t="shared" ref="D15:E15" si="5">SUM(D16)</f>
        <v>0</v>
      </c>
      <c r="E15" s="117">
        <f t="shared" si="5"/>
        <v>9073</v>
      </c>
    </row>
    <row r="16" spans="1:5">
      <c r="A16" s="24" t="s">
        <v>55</v>
      </c>
      <c r="B16" s="25" t="s">
        <v>37</v>
      </c>
      <c r="C16" s="118">
        <v>9073</v>
      </c>
      <c r="D16" s="112"/>
      <c r="E16" s="112">
        <f>SUM(C16+D16)</f>
        <v>9073</v>
      </c>
    </row>
    <row r="17" spans="1:5" ht="15.75">
      <c r="A17" s="102" t="s">
        <v>57</v>
      </c>
      <c r="B17" s="12" t="s">
        <v>40</v>
      </c>
      <c r="C17" s="117">
        <f>SUM(C18)</f>
        <v>1100</v>
      </c>
      <c r="D17" s="117">
        <f t="shared" ref="D17:E17" si="6">SUM(D18)</f>
        <v>0</v>
      </c>
      <c r="E17" s="117">
        <f t="shared" si="6"/>
        <v>1100</v>
      </c>
    </row>
    <row r="18" spans="1:5" ht="30">
      <c r="A18" s="24" t="s">
        <v>17</v>
      </c>
      <c r="B18" s="25" t="s">
        <v>38</v>
      </c>
      <c r="C18" s="118">
        <v>1100</v>
      </c>
      <c r="D18" s="114"/>
      <c r="E18" s="118">
        <f>SUM(C18+D18)</f>
        <v>1100</v>
      </c>
    </row>
    <row r="19" spans="1:5" ht="30">
      <c r="A19" s="102" t="s">
        <v>59</v>
      </c>
      <c r="B19" s="12" t="s">
        <v>58</v>
      </c>
      <c r="C19" s="117">
        <f>SUM(C20)</f>
        <v>0</v>
      </c>
      <c r="D19" s="117">
        <f t="shared" ref="D19:E19" si="7">SUM(D20)</f>
        <v>0</v>
      </c>
      <c r="E19" s="117">
        <f t="shared" si="7"/>
        <v>0</v>
      </c>
    </row>
    <row r="20" spans="1:5" ht="30">
      <c r="A20" s="26" t="s">
        <v>51</v>
      </c>
      <c r="B20" s="25" t="s">
        <v>50</v>
      </c>
      <c r="C20" s="118">
        <v>0</v>
      </c>
      <c r="D20" s="114"/>
      <c r="E20" s="118">
        <f>SUM(C20+D20)</f>
        <v>0</v>
      </c>
    </row>
    <row r="21" spans="1:5" ht="17.25" customHeight="1">
      <c r="A21" s="103" t="s">
        <v>48</v>
      </c>
      <c r="B21" s="22" t="s">
        <v>47</v>
      </c>
      <c r="C21" s="119"/>
      <c r="D21" s="114"/>
      <c r="E21" s="114"/>
    </row>
    <row r="22" spans="1:5" ht="15.75">
      <c r="A22" s="100" t="s">
        <v>34</v>
      </c>
      <c r="B22" s="12"/>
      <c r="C22" s="117">
        <f>SUM(C23:C24)</f>
        <v>1100</v>
      </c>
      <c r="D22" s="117">
        <f t="shared" ref="D22:E22" si="8">SUM(D23:D24)</f>
        <v>0</v>
      </c>
      <c r="E22" s="117">
        <f t="shared" si="8"/>
        <v>1100</v>
      </c>
    </row>
    <row r="23" spans="1:5">
      <c r="A23" s="24" t="s">
        <v>36</v>
      </c>
      <c r="B23" s="25">
        <v>1</v>
      </c>
      <c r="C23" s="118">
        <f>SUM(C25)</f>
        <v>1100</v>
      </c>
      <c r="D23" s="118">
        <f t="shared" ref="D23:E23" si="9">SUM(D25)</f>
        <v>0</v>
      </c>
      <c r="E23" s="118">
        <f t="shared" si="9"/>
        <v>1100</v>
      </c>
    </row>
    <row r="24" spans="1:5" ht="33" customHeight="1">
      <c r="A24" s="24" t="s">
        <v>35</v>
      </c>
      <c r="B24" s="25">
        <v>2</v>
      </c>
      <c r="C24" s="118"/>
      <c r="D24" s="114"/>
      <c r="E24" s="114"/>
    </row>
    <row r="25" spans="1:5" ht="15.75">
      <c r="A25" s="100" t="s">
        <v>12</v>
      </c>
      <c r="B25" s="12"/>
      <c r="C25" s="117">
        <f>SUM(C26)</f>
        <v>1100</v>
      </c>
      <c r="D25" s="117">
        <f t="shared" ref="D25:E26" si="10">SUM(D26)</f>
        <v>0</v>
      </c>
      <c r="E25" s="117">
        <f t="shared" si="10"/>
        <v>1100</v>
      </c>
    </row>
    <row r="26" spans="1:5" ht="29.25">
      <c r="A26" s="100" t="s">
        <v>49</v>
      </c>
      <c r="B26" s="12" t="s">
        <v>60</v>
      </c>
      <c r="C26" s="117">
        <f>SUM(C27)</f>
        <v>1100</v>
      </c>
      <c r="D26" s="117">
        <f t="shared" si="10"/>
        <v>0</v>
      </c>
      <c r="E26" s="117">
        <f t="shared" si="10"/>
        <v>1100</v>
      </c>
    </row>
    <row r="27" spans="1:5" ht="15.75">
      <c r="A27" s="24" t="s">
        <v>124</v>
      </c>
      <c r="B27" s="13" t="s">
        <v>125</v>
      </c>
      <c r="C27" s="118">
        <v>1100</v>
      </c>
      <c r="D27" s="112"/>
      <c r="E27" s="118">
        <f>SUM(C27+D27)</f>
        <v>1100</v>
      </c>
    </row>
    <row r="28" spans="1:5" ht="22.5" customHeight="1">
      <c r="A28" s="102" t="s">
        <v>18</v>
      </c>
      <c r="B28" s="21" t="s">
        <v>73</v>
      </c>
      <c r="C28" s="115"/>
      <c r="D28" s="114"/>
      <c r="E28" s="114"/>
    </row>
    <row r="29" spans="1:5" ht="15.75">
      <c r="A29" s="100" t="s">
        <v>34</v>
      </c>
      <c r="B29" s="12"/>
      <c r="C29" s="117">
        <f>SUM(C30)</f>
        <v>24723.599999999999</v>
      </c>
      <c r="D29" s="117">
        <f t="shared" ref="D29:E29" si="11">SUM(D30)</f>
        <v>6593.8</v>
      </c>
      <c r="E29" s="117">
        <f t="shared" si="11"/>
        <v>31317.399999999998</v>
      </c>
    </row>
    <row r="30" spans="1:5">
      <c r="A30" s="24" t="s">
        <v>36</v>
      </c>
      <c r="B30" s="25">
        <v>1</v>
      </c>
      <c r="C30" s="118">
        <f>SUM(C32)</f>
        <v>24723.599999999999</v>
      </c>
      <c r="D30" s="118">
        <f t="shared" ref="D30:E30" si="12">SUM(D32)</f>
        <v>6593.8</v>
      </c>
      <c r="E30" s="118">
        <f t="shared" si="12"/>
        <v>31317.399999999998</v>
      </c>
    </row>
    <row r="31" spans="1:5" ht="33" customHeight="1">
      <c r="A31" s="24" t="s">
        <v>41</v>
      </c>
      <c r="B31" s="25">
        <v>2</v>
      </c>
      <c r="C31" s="118"/>
      <c r="D31" s="114"/>
      <c r="E31" s="114"/>
    </row>
    <row r="32" spans="1:5" ht="15.75">
      <c r="A32" s="100" t="s">
        <v>16</v>
      </c>
      <c r="B32" s="12"/>
      <c r="C32" s="117">
        <f>SUM(C33+C35)</f>
        <v>24723.599999999999</v>
      </c>
      <c r="D32" s="117">
        <f t="shared" ref="D32:E32" si="13">SUM(D33+D35)</f>
        <v>6593.8</v>
      </c>
      <c r="E32" s="117">
        <f t="shared" si="13"/>
        <v>31317.399999999998</v>
      </c>
    </row>
    <row r="33" spans="1:5" ht="29.25">
      <c r="A33" s="100" t="s">
        <v>72</v>
      </c>
      <c r="B33" s="12" t="s">
        <v>71</v>
      </c>
      <c r="C33" s="117">
        <f>SUM(C34)</f>
        <v>-100</v>
      </c>
      <c r="D33" s="117">
        <f t="shared" ref="D33:E33" si="14">SUM(D34)</f>
        <v>0</v>
      </c>
      <c r="E33" s="117">
        <f t="shared" si="14"/>
        <v>-100</v>
      </c>
    </row>
    <row r="34" spans="1:5">
      <c r="A34" s="24" t="s">
        <v>19</v>
      </c>
      <c r="B34" s="25">
        <v>5009</v>
      </c>
      <c r="C34" s="118">
        <v>-100</v>
      </c>
      <c r="D34" s="120"/>
      <c r="E34" s="112">
        <f t="shared" ref="E34:E36" si="15">SUM(C34+D34)</f>
        <v>-100</v>
      </c>
    </row>
    <row r="35" spans="1:5" ht="15.75">
      <c r="A35" s="102" t="s">
        <v>70</v>
      </c>
      <c r="B35" s="12" t="s">
        <v>69</v>
      </c>
      <c r="C35" s="117">
        <f>SUM(C36)</f>
        <v>24823.599999999999</v>
      </c>
      <c r="D35" s="117">
        <f t="shared" ref="D35:E35" si="16">SUM(D36)</f>
        <v>6593.8</v>
      </c>
      <c r="E35" s="117">
        <f t="shared" si="16"/>
        <v>31417.399999999998</v>
      </c>
    </row>
    <row r="36" spans="1:5">
      <c r="A36" s="24" t="s">
        <v>20</v>
      </c>
      <c r="B36" s="25">
        <v>6402</v>
      </c>
      <c r="C36" s="118">
        <v>24823.599999999999</v>
      </c>
      <c r="D36" s="118">
        <v>6593.8</v>
      </c>
      <c r="E36" s="112">
        <f t="shared" si="15"/>
        <v>31417.399999999998</v>
      </c>
    </row>
    <row r="37" spans="1:5" ht="18.75">
      <c r="A37" s="104" t="s">
        <v>110</v>
      </c>
      <c r="B37" s="34" t="s">
        <v>109</v>
      </c>
      <c r="C37" s="121"/>
      <c r="D37" s="114"/>
      <c r="E37" s="114"/>
    </row>
    <row r="38" spans="1:5" ht="15.75">
      <c r="A38" s="105" t="s">
        <v>34</v>
      </c>
      <c r="B38" s="35"/>
      <c r="C38" s="122">
        <f>SUM(C39)</f>
        <v>910</v>
      </c>
      <c r="D38" s="122">
        <f t="shared" ref="D38:E38" si="17">SUM(D39)</f>
        <v>0</v>
      </c>
      <c r="E38" s="122">
        <f t="shared" si="17"/>
        <v>910</v>
      </c>
    </row>
    <row r="39" spans="1:5">
      <c r="A39" s="36" t="s">
        <v>36</v>
      </c>
      <c r="B39" s="37">
        <v>1</v>
      </c>
      <c r="C39" s="111">
        <f>SUM(C41)</f>
        <v>910</v>
      </c>
      <c r="D39" s="111"/>
      <c r="E39" s="118">
        <f>SUM(C39+D39)</f>
        <v>910</v>
      </c>
    </row>
    <row r="40" spans="1:5" ht="30">
      <c r="A40" s="36" t="s">
        <v>41</v>
      </c>
      <c r="B40" s="37">
        <v>2</v>
      </c>
      <c r="C40" s="111"/>
      <c r="D40" s="114"/>
      <c r="E40" s="114"/>
    </row>
    <row r="41" spans="1:5" ht="15.75">
      <c r="A41" s="105" t="s">
        <v>16</v>
      </c>
      <c r="B41" s="35"/>
      <c r="C41" s="122">
        <f>SUM(C42)</f>
        <v>910</v>
      </c>
      <c r="D41" s="122">
        <f t="shared" ref="D41:E42" si="18">SUM(D42)</f>
        <v>0</v>
      </c>
      <c r="E41" s="122">
        <f t="shared" si="18"/>
        <v>910</v>
      </c>
    </row>
    <row r="42" spans="1:5" ht="15.75">
      <c r="A42" s="106" t="s">
        <v>110</v>
      </c>
      <c r="B42" s="38" t="s">
        <v>113</v>
      </c>
      <c r="C42" s="122">
        <f>SUM(C43)</f>
        <v>910</v>
      </c>
      <c r="D42" s="122">
        <f t="shared" si="18"/>
        <v>0</v>
      </c>
      <c r="E42" s="122">
        <f t="shared" si="18"/>
        <v>910</v>
      </c>
    </row>
    <row r="43" spans="1:5" ht="30.75">
      <c r="A43" s="36" t="s">
        <v>111</v>
      </c>
      <c r="B43" s="39" t="s">
        <v>112</v>
      </c>
      <c r="C43" s="111">
        <v>910</v>
      </c>
      <c r="D43" s="118"/>
      <c r="E43" s="118">
        <f>SUM(C43+D43)</f>
        <v>910</v>
      </c>
    </row>
    <row r="44" spans="1:5" s="16" customFormat="1" ht="38.25" customHeight="1">
      <c r="A44" s="103" t="s">
        <v>21</v>
      </c>
      <c r="B44" s="23" t="s">
        <v>39</v>
      </c>
      <c r="C44" s="112"/>
      <c r="D44" s="123"/>
      <c r="E44" s="123"/>
    </row>
    <row r="45" spans="1:5" ht="15.75">
      <c r="A45" s="100" t="s">
        <v>15</v>
      </c>
      <c r="B45" s="12"/>
      <c r="C45" s="117">
        <f>SUM(C46:C47)</f>
        <v>22500</v>
      </c>
      <c r="D45" s="117">
        <f t="shared" ref="D45:E45" si="19">SUM(D46:D47)</f>
        <v>213.63</v>
      </c>
      <c r="E45" s="117">
        <f t="shared" si="19"/>
        <v>22713.63</v>
      </c>
    </row>
    <row r="46" spans="1:5">
      <c r="A46" s="24" t="s">
        <v>36</v>
      </c>
      <c r="B46" s="25">
        <v>1</v>
      </c>
      <c r="C46" s="118">
        <f>SUM(C48-C47)</f>
        <v>22500</v>
      </c>
      <c r="D46" s="118">
        <f>SUM(D48-D47)</f>
        <v>213.63</v>
      </c>
      <c r="E46" s="118">
        <f t="shared" ref="D46:E46" si="20">SUM(E48-E47)</f>
        <v>22713.63</v>
      </c>
    </row>
    <row r="47" spans="1:5" s="16" customFormat="1" ht="30">
      <c r="A47" s="98" t="s">
        <v>35</v>
      </c>
      <c r="B47" s="99">
        <v>2</v>
      </c>
      <c r="C47" s="112"/>
      <c r="D47" s="112"/>
      <c r="E47" s="112">
        <f t="shared" ref="E47" si="21">SUM(C47+D47)</f>
        <v>0</v>
      </c>
    </row>
    <row r="48" spans="1:5" ht="15.75">
      <c r="A48" s="100" t="s">
        <v>16</v>
      </c>
      <c r="B48" s="12"/>
      <c r="C48" s="117">
        <f>SUM(C49)</f>
        <v>22500</v>
      </c>
      <c r="D48" s="117">
        <f t="shared" ref="D48:E48" si="22">SUM(D49)</f>
        <v>213.63</v>
      </c>
      <c r="E48" s="117">
        <f t="shared" si="22"/>
        <v>22713.63</v>
      </c>
    </row>
    <row r="49" spans="1:5" ht="29.25">
      <c r="A49" s="100" t="s">
        <v>22</v>
      </c>
      <c r="B49" s="12" t="s">
        <v>68</v>
      </c>
      <c r="C49" s="117">
        <f>SUM(C50:C51)</f>
        <v>22500</v>
      </c>
      <c r="D49" s="117">
        <f t="shared" ref="D49:E49" si="23">SUM(D50:D51)</f>
        <v>213.63</v>
      </c>
      <c r="E49" s="117">
        <f t="shared" si="23"/>
        <v>22713.63</v>
      </c>
    </row>
    <row r="50" spans="1:5" ht="30">
      <c r="A50" s="24" t="s">
        <v>22</v>
      </c>
      <c r="B50" s="25">
        <v>7502</v>
      </c>
      <c r="C50" s="118">
        <v>19000</v>
      </c>
      <c r="D50" s="118">
        <v>213.63</v>
      </c>
      <c r="E50" s="118">
        <f t="shared" ref="E50:E51" si="24">SUM(C50+D50)</f>
        <v>19213.63</v>
      </c>
    </row>
    <row r="51" spans="1:5">
      <c r="A51" s="24" t="s">
        <v>23</v>
      </c>
      <c r="B51" s="25">
        <v>7505</v>
      </c>
      <c r="C51" s="118">
        <v>3500</v>
      </c>
      <c r="D51" s="118"/>
      <c r="E51" s="118">
        <f t="shared" si="24"/>
        <v>3500</v>
      </c>
    </row>
    <row r="52" spans="1:5" ht="18.75">
      <c r="A52" s="102" t="s">
        <v>24</v>
      </c>
      <c r="B52" s="21" t="s">
        <v>40</v>
      </c>
      <c r="C52" s="115"/>
      <c r="D52" s="114"/>
      <c r="E52" s="114"/>
    </row>
    <row r="53" spans="1:5" ht="15.75">
      <c r="A53" s="100" t="s">
        <v>15</v>
      </c>
      <c r="B53" s="12"/>
      <c r="C53" s="117">
        <f>SUM(C54+C55)</f>
        <v>1705</v>
      </c>
      <c r="D53" s="117">
        <f t="shared" ref="D53:E53" si="25">SUM(D54+D55)</f>
        <v>0</v>
      </c>
      <c r="E53" s="117">
        <f t="shared" si="25"/>
        <v>1705</v>
      </c>
    </row>
    <row r="54" spans="1:5" ht="15.75">
      <c r="A54" s="24" t="s">
        <v>36</v>
      </c>
      <c r="B54" s="13">
        <v>1</v>
      </c>
      <c r="C54" s="118">
        <f>SUM(C56)</f>
        <v>1705</v>
      </c>
      <c r="D54" s="118">
        <f t="shared" ref="D54:E54" si="26">SUM(D56)</f>
        <v>0</v>
      </c>
      <c r="E54" s="118">
        <f t="shared" si="26"/>
        <v>1705</v>
      </c>
    </row>
    <row r="55" spans="1:5" ht="30">
      <c r="A55" s="24" t="s">
        <v>35</v>
      </c>
      <c r="B55" s="13">
        <v>2</v>
      </c>
      <c r="C55" s="118"/>
      <c r="D55" s="114"/>
      <c r="E55" s="114"/>
    </row>
    <row r="56" spans="1:5" ht="15.75">
      <c r="A56" s="100" t="s">
        <v>16</v>
      </c>
      <c r="B56" s="12"/>
      <c r="C56" s="117">
        <f>SUM(C57+C60)</f>
        <v>1705</v>
      </c>
      <c r="D56" s="117">
        <f t="shared" ref="D56:E56" si="27">SUM(D57+D60)</f>
        <v>0</v>
      </c>
      <c r="E56" s="117">
        <f t="shared" si="27"/>
        <v>1705</v>
      </c>
    </row>
    <row r="57" spans="1:5" ht="15.75">
      <c r="A57" s="100" t="s">
        <v>66</v>
      </c>
      <c r="B57" s="12" t="s">
        <v>67</v>
      </c>
      <c r="C57" s="117">
        <f>SUM(C58:C59)</f>
        <v>1560</v>
      </c>
      <c r="D57" s="117">
        <f t="shared" ref="D57:E57" si="28">SUM(D58:D59)</f>
        <v>0</v>
      </c>
      <c r="E57" s="117">
        <f t="shared" si="28"/>
        <v>1560</v>
      </c>
    </row>
    <row r="58" spans="1:5" ht="15.75">
      <c r="A58" s="24" t="s">
        <v>25</v>
      </c>
      <c r="B58" s="13">
        <v>8502</v>
      </c>
      <c r="C58" s="118">
        <v>810</v>
      </c>
      <c r="D58" s="114"/>
      <c r="E58" s="118">
        <f>SUM(C58+D58)</f>
        <v>810</v>
      </c>
    </row>
    <row r="59" spans="1:5" ht="30">
      <c r="A59" s="24" t="s">
        <v>45</v>
      </c>
      <c r="B59" s="13" t="s">
        <v>46</v>
      </c>
      <c r="C59" s="118">
        <v>750</v>
      </c>
      <c r="D59" s="118"/>
      <c r="E59" s="118">
        <f>SUM(C59+D59)</f>
        <v>750</v>
      </c>
    </row>
    <row r="60" spans="1:5" ht="15.75">
      <c r="A60" s="102" t="s">
        <v>65</v>
      </c>
      <c r="B60" s="12" t="s">
        <v>64</v>
      </c>
      <c r="C60" s="117">
        <f>SUM(C61:C62)</f>
        <v>145</v>
      </c>
      <c r="D60" s="117">
        <f t="shared" ref="D60:E60" si="29">SUM(D61:D62)</f>
        <v>0</v>
      </c>
      <c r="E60" s="117">
        <f t="shared" si="29"/>
        <v>145</v>
      </c>
    </row>
    <row r="61" spans="1:5" ht="15.75">
      <c r="A61" s="24" t="s">
        <v>26</v>
      </c>
      <c r="B61" s="13">
        <v>8602</v>
      </c>
      <c r="C61" s="118">
        <v>70</v>
      </c>
      <c r="D61" s="114"/>
      <c r="E61" s="118">
        <f t="shared" ref="E61:E62" si="30">SUM(C61+D61)</f>
        <v>70</v>
      </c>
    </row>
    <row r="62" spans="1:5" ht="15.75">
      <c r="A62" s="24" t="s">
        <v>27</v>
      </c>
      <c r="B62" s="13">
        <v>8603</v>
      </c>
      <c r="C62" s="118">
        <v>75</v>
      </c>
      <c r="D62" s="114"/>
      <c r="E62" s="118">
        <f t="shared" si="30"/>
        <v>75</v>
      </c>
    </row>
    <row r="63" spans="1:5" ht="18.75">
      <c r="A63" s="102" t="s">
        <v>28</v>
      </c>
      <c r="B63" s="21" t="s">
        <v>74</v>
      </c>
      <c r="C63" s="115"/>
      <c r="D63" s="114"/>
      <c r="E63" s="114"/>
    </row>
    <row r="64" spans="1:5" ht="15.75">
      <c r="A64" s="100" t="s">
        <v>15</v>
      </c>
      <c r="B64" s="12"/>
      <c r="C64" s="117">
        <f>SUM(C65:C66)</f>
        <v>41776.700000000004</v>
      </c>
      <c r="D64" s="117">
        <f t="shared" ref="D64:E64" si="31">SUM(D65:D66)</f>
        <v>11200.48</v>
      </c>
      <c r="E64" s="117">
        <f t="shared" si="31"/>
        <v>52977.18</v>
      </c>
    </row>
    <row r="65" spans="1:5" ht="15.75">
      <c r="A65" s="24" t="s">
        <v>36</v>
      </c>
      <c r="B65" s="13">
        <v>1</v>
      </c>
      <c r="C65" s="118">
        <f>SUM(C67-C66)</f>
        <v>38265.4</v>
      </c>
      <c r="D65" s="118">
        <f t="shared" ref="D65:E65" si="32">SUM(D67-D66)</f>
        <v>11200.48</v>
      </c>
      <c r="E65" s="118">
        <f t="shared" si="32"/>
        <v>49465.88</v>
      </c>
    </row>
    <row r="66" spans="1:5" ht="30">
      <c r="A66" s="24" t="s">
        <v>35</v>
      </c>
      <c r="B66" s="13">
        <v>2</v>
      </c>
      <c r="C66" s="118">
        <v>3511.3</v>
      </c>
      <c r="D66" s="118"/>
      <c r="E66" s="118">
        <f t="shared" ref="E66" si="33">SUM(C66+D66)</f>
        <v>3511.3</v>
      </c>
    </row>
    <row r="67" spans="1:5" ht="15.75">
      <c r="A67" s="100" t="s">
        <v>16</v>
      </c>
      <c r="B67" s="12"/>
      <c r="C67" s="117">
        <f>SUM(C68)</f>
        <v>41776.700000000004</v>
      </c>
      <c r="D67" s="117">
        <f t="shared" ref="D67:E67" si="34">SUM(D68)</f>
        <v>11200.48</v>
      </c>
      <c r="E67" s="117">
        <f t="shared" si="34"/>
        <v>52977.18</v>
      </c>
    </row>
    <row r="68" spans="1:5" ht="15.75">
      <c r="A68" s="100" t="s">
        <v>62</v>
      </c>
      <c r="B68" s="12" t="s">
        <v>63</v>
      </c>
      <c r="C68" s="117">
        <f>SUM(C69:C70)</f>
        <v>41776.700000000004</v>
      </c>
      <c r="D68" s="117">
        <f t="shared" ref="D68:E68" si="35">SUM(D69:D70)</f>
        <v>11200.48</v>
      </c>
      <c r="E68" s="117">
        <f t="shared" si="35"/>
        <v>52977.18</v>
      </c>
    </row>
    <row r="69" spans="1:5" ht="15.75">
      <c r="A69" s="107" t="s">
        <v>29</v>
      </c>
      <c r="B69" s="13">
        <v>8802</v>
      </c>
      <c r="C69" s="124">
        <v>34921.300000000003</v>
      </c>
      <c r="D69" s="112">
        <v>11200.48</v>
      </c>
      <c r="E69" s="118">
        <f>SUM(C69+D69)</f>
        <v>46121.78</v>
      </c>
    </row>
    <row r="70" spans="1:5" s="16" customFormat="1" ht="30">
      <c r="A70" s="108" t="s">
        <v>43</v>
      </c>
      <c r="B70" s="76" t="s">
        <v>44</v>
      </c>
      <c r="C70" s="112">
        <v>6855.4</v>
      </c>
      <c r="D70" s="123"/>
      <c r="E70" s="112">
        <f>SUM(C70+D70)</f>
        <v>6855.4</v>
      </c>
    </row>
    <row r="71" spans="1:5" ht="18.75">
      <c r="A71" s="102" t="s">
        <v>30</v>
      </c>
      <c r="B71" s="21">
        <v>10</v>
      </c>
      <c r="C71" s="115"/>
      <c r="D71" s="114"/>
      <c r="E71" s="114"/>
    </row>
    <row r="72" spans="1:5" ht="15.75">
      <c r="A72" s="100" t="s">
        <v>15</v>
      </c>
      <c r="B72" s="12"/>
      <c r="C72" s="117">
        <f>SUM(C73)</f>
        <v>251.9</v>
      </c>
      <c r="D72" s="117">
        <f t="shared" ref="D72:E72" si="36">SUM(D73)</f>
        <v>0</v>
      </c>
      <c r="E72" s="117">
        <f t="shared" si="36"/>
        <v>251.9</v>
      </c>
    </row>
    <row r="73" spans="1:5" ht="15.75">
      <c r="A73" s="24" t="s">
        <v>36</v>
      </c>
      <c r="B73" s="13">
        <v>1</v>
      </c>
      <c r="C73" s="118">
        <f>SUM(C75)</f>
        <v>251.9</v>
      </c>
      <c r="D73" s="118">
        <f t="shared" ref="D73:E73" si="37">SUM(D75)</f>
        <v>0</v>
      </c>
      <c r="E73" s="118">
        <f t="shared" si="37"/>
        <v>251.9</v>
      </c>
    </row>
    <row r="74" spans="1:5" ht="30">
      <c r="A74" s="24" t="s">
        <v>35</v>
      </c>
      <c r="B74" s="13">
        <v>2</v>
      </c>
      <c r="C74" s="118"/>
      <c r="D74" s="114"/>
      <c r="E74" s="114"/>
    </row>
    <row r="75" spans="1:5" ht="15.75">
      <c r="A75" s="100" t="s">
        <v>16</v>
      </c>
      <c r="B75" s="12"/>
      <c r="C75" s="117">
        <f>SUM(C76)</f>
        <v>251.9</v>
      </c>
      <c r="D75" s="117">
        <f t="shared" ref="D75:E75" si="38">SUM(D76)</f>
        <v>0</v>
      </c>
      <c r="E75" s="117">
        <f t="shared" si="38"/>
        <v>251.9</v>
      </c>
    </row>
    <row r="76" spans="1:5" ht="15.75">
      <c r="A76" s="100" t="s">
        <v>30</v>
      </c>
      <c r="B76" s="12" t="s">
        <v>61</v>
      </c>
      <c r="C76" s="117">
        <f>SUM(C77)</f>
        <v>251.9</v>
      </c>
      <c r="D76" s="117">
        <f t="shared" ref="D76" si="39">SUM(D77)</f>
        <v>0</v>
      </c>
      <c r="E76" s="117">
        <f t="shared" ref="E76" si="40">SUM(E77)</f>
        <v>251.9</v>
      </c>
    </row>
    <row r="77" spans="1:5" ht="30" customHeight="1">
      <c r="A77" s="109" t="s">
        <v>42</v>
      </c>
      <c r="B77" s="19">
        <v>9019</v>
      </c>
      <c r="C77" s="118">
        <v>251.9</v>
      </c>
      <c r="D77" s="118"/>
      <c r="E77" s="118">
        <f>SUM(C77+D77)</f>
        <v>251.9</v>
      </c>
    </row>
    <row r="79" spans="1:5" ht="15.75">
      <c r="A79" s="20" t="s">
        <v>149</v>
      </c>
      <c r="B79" s="1"/>
    </row>
    <row r="80" spans="1:5">
      <c r="A80" s="57" t="s">
        <v>123</v>
      </c>
      <c r="B80" s="1"/>
    </row>
    <row r="81" spans="1:4" ht="33" customHeight="1">
      <c r="A81" s="92" t="s">
        <v>135</v>
      </c>
      <c r="B81" s="92"/>
      <c r="C81" s="92"/>
      <c r="D81" s="92"/>
    </row>
    <row r="82" spans="1:4">
      <c r="A82"/>
      <c r="B82"/>
    </row>
    <row r="83" spans="1:4" ht="15.75">
      <c r="A83" s="11"/>
      <c r="B83" s="9"/>
      <c r="C83" s="7"/>
    </row>
    <row r="84" spans="1:4" ht="15.75">
      <c r="A84" s="11"/>
      <c r="B84" s="9"/>
      <c r="C84" s="7"/>
    </row>
    <row r="85" spans="1:4" ht="15.75">
      <c r="A85" s="11"/>
      <c r="B85" s="9"/>
      <c r="C85" s="7"/>
    </row>
    <row r="86" spans="1:4" ht="15.75">
      <c r="A86" s="11"/>
      <c r="B86" s="9"/>
      <c r="C86" s="7"/>
    </row>
    <row r="87" spans="1:4" ht="15.75">
      <c r="A87" s="11"/>
      <c r="B87" s="9"/>
      <c r="C87" s="7"/>
    </row>
    <row r="88" spans="1:4" ht="15.75">
      <c r="A88" s="11"/>
      <c r="B88" s="9"/>
      <c r="C88" s="7"/>
    </row>
    <row r="89" spans="1:4" ht="15.75">
      <c r="A89" s="11"/>
      <c r="B89" s="9"/>
      <c r="C89" s="7"/>
    </row>
    <row r="90" spans="1:4" ht="15.75">
      <c r="A90" s="11"/>
      <c r="B90" s="9"/>
      <c r="C90" s="7"/>
    </row>
    <row r="91" spans="1:4" ht="15.75">
      <c r="A91" s="11"/>
      <c r="B91" s="9"/>
      <c r="C91" s="7"/>
    </row>
    <row r="92" spans="1:4" ht="15.75">
      <c r="A92" s="11"/>
      <c r="B92" s="9"/>
      <c r="C92" s="7"/>
    </row>
    <row r="93" spans="1:4" ht="15.75">
      <c r="A93" s="11"/>
      <c r="B93" s="8"/>
      <c r="C93" s="7"/>
    </row>
  </sheetData>
  <mergeCells count="5">
    <mergeCell ref="A81:D81"/>
    <mergeCell ref="B2:C2"/>
    <mergeCell ref="D5:E5"/>
    <mergeCell ref="D2:E2"/>
    <mergeCell ref="A5:C5"/>
  </mergeCells>
  <pageMargins left="1.1100000000000001" right="0.2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1</vt:lpstr>
      <vt:lpstr>anexa 2</vt:lpstr>
      <vt:lpstr>anexa 3 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2020-01-02T13:30:31Z</cp:lastPrinted>
  <dcterms:created xsi:type="dcterms:W3CDTF">2015-11-12T11:11:12Z</dcterms:created>
  <dcterms:modified xsi:type="dcterms:W3CDTF">2020-01-02T14:18:58Z</dcterms:modified>
</cp:coreProperties>
</file>