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35" windowHeight="4815" activeTab="1"/>
  </bookViews>
  <sheets>
    <sheet name="anexa 1" sheetId="1" r:id="rId1"/>
    <sheet name="anexa 2" sheetId="21" r:id="rId2"/>
    <sheet name="anexa 3 " sheetId="15" r:id="rId3"/>
  </sheets>
  <calcPr calcId="125725"/>
</workbook>
</file>

<file path=xl/calcChain.xml><?xml version="1.0" encoding="utf-8"?>
<calcChain xmlns="http://schemas.openxmlformats.org/spreadsheetml/2006/main">
  <c r="D39" i="15"/>
  <c r="D63" i="21" l="1"/>
  <c r="D61"/>
  <c r="D55"/>
  <c r="D53"/>
  <c r="D50"/>
  <c r="D48"/>
  <c r="D45"/>
  <c r="D43"/>
  <c r="D41"/>
  <c r="D39"/>
  <c r="D37"/>
  <c r="D28"/>
  <c r="D26"/>
  <c r="D22"/>
  <c r="D18"/>
  <c r="D12"/>
  <c r="C26"/>
  <c r="E27"/>
  <c r="E26" s="1"/>
  <c r="E16" l="1"/>
  <c r="E64"/>
  <c r="E63" s="1"/>
  <c r="C63"/>
  <c r="C61"/>
  <c r="D18" i="1"/>
  <c r="C18"/>
  <c r="E62" i="21"/>
  <c r="E61" s="1"/>
  <c r="E60"/>
  <c r="E59"/>
  <c r="E58"/>
  <c r="E57"/>
  <c r="E56"/>
  <c r="E54"/>
  <c r="E53" s="1"/>
  <c r="E52"/>
  <c r="E51"/>
  <c r="E49"/>
  <c r="E48" s="1"/>
  <c r="E47"/>
  <c r="E46"/>
  <c r="E44"/>
  <c r="E43" s="1"/>
  <c r="E42"/>
  <c r="E41" s="1"/>
  <c r="E40"/>
  <c r="E39" s="1"/>
  <c r="E38"/>
  <c r="E37" s="1"/>
  <c r="E36"/>
  <c r="E35"/>
  <c r="E34"/>
  <c r="E33"/>
  <c r="E32"/>
  <c r="E31"/>
  <c r="E30"/>
  <c r="E29"/>
  <c r="E25"/>
  <c r="E24"/>
  <c r="E23"/>
  <c r="E21"/>
  <c r="E20"/>
  <c r="E19"/>
  <c r="E17"/>
  <c r="E15"/>
  <c r="E14"/>
  <c r="E13"/>
  <c r="E22" l="1"/>
  <c r="E55"/>
  <c r="E15" i="1" s="1"/>
  <c r="E12" i="21"/>
  <c r="E28"/>
  <c r="E45"/>
  <c r="E50"/>
  <c r="E21" i="1" l="1"/>
  <c r="E18" s="1"/>
  <c r="E77" i="15"/>
  <c r="E76" s="1"/>
  <c r="E75" s="1"/>
  <c r="E70"/>
  <c r="E69"/>
  <c r="E68" s="1"/>
  <c r="E67" s="1"/>
  <c r="E66"/>
  <c r="E62"/>
  <c r="E61"/>
  <c r="E59"/>
  <c r="E58"/>
  <c r="E57" s="1"/>
  <c r="E51"/>
  <c r="E50"/>
  <c r="E47"/>
  <c r="E43"/>
  <c r="E42" s="1"/>
  <c r="E41" s="1"/>
  <c r="E36"/>
  <c r="E35" s="1"/>
  <c r="E34"/>
  <c r="E33" s="1"/>
  <c r="E27"/>
  <c r="E26" s="1"/>
  <c r="E25" s="1"/>
  <c r="E20"/>
  <c r="E19" s="1"/>
  <c r="E18"/>
  <c r="E17" s="1"/>
  <c r="E16"/>
  <c r="E15" s="1"/>
  <c r="E13"/>
  <c r="E8"/>
  <c r="E14" l="1"/>
  <c r="E12" s="1"/>
  <c r="E11" s="1"/>
  <c r="E49"/>
  <c r="E48" s="1"/>
  <c r="E60"/>
  <c r="E56" s="1"/>
  <c r="E32"/>
  <c r="C18" i="21" l="1"/>
  <c r="E18" l="1"/>
  <c r="E11" s="1"/>
  <c r="D60" i="15"/>
  <c r="C76"/>
  <c r="C75" s="1"/>
  <c r="C73" s="1"/>
  <c r="C68"/>
  <c r="C67" s="1"/>
  <c r="C65" s="1"/>
  <c r="C60"/>
  <c r="C57"/>
  <c r="C49"/>
  <c r="C48" s="1"/>
  <c r="C46" s="1"/>
  <c r="C42"/>
  <c r="C41" s="1"/>
  <c r="C39" s="1"/>
  <c r="C38" s="1"/>
  <c r="C35"/>
  <c r="C33"/>
  <c r="C26"/>
  <c r="C25" s="1"/>
  <c r="C23" s="1"/>
  <c r="C19"/>
  <c r="C17"/>
  <c r="C15"/>
  <c r="C55" i="21"/>
  <c r="C15" i="1" s="1"/>
  <c r="C53" i="21"/>
  <c r="C50"/>
  <c r="C48"/>
  <c r="C45"/>
  <c r="C43"/>
  <c r="C41"/>
  <c r="C39"/>
  <c r="C37"/>
  <c r="C28"/>
  <c r="C22"/>
  <c r="C12"/>
  <c r="C11" s="1"/>
  <c r="E14" i="1" l="1"/>
  <c r="C64" i="15"/>
  <c r="C22"/>
  <c r="C14" i="1"/>
  <c r="C45" i="15"/>
  <c r="E46"/>
  <c r="E45" s="1"/>
  <c r="C72"/>
  <c r="E73"/>
  <c r="E72" s="1"/>
  <c r="C56"/>
  <c r="C54" s="1"/>
  <c r="C32"/>
  <c r="C30" s="1"/>
  <c r="C14"/>
  <c r="C53" l="1"/>
  <c r="C29"/>
  <c r="E30"/>
  <c r="E29" s="1"/>
  <c r="C12"/>
  <c r="C11" s="1"/>
  <c r="C7"/>
  <c r="C16" i="1" s="1"/>
  <c r="C17" s="1"/>
  <c r="D17" i="15"/>
  <c r="D19"/>
  <c r="D26"/>
  <c r="D25" s="1"/>
  <c r="D23" s="1"/>
  <c r="D29"/>
  <c r="D33"/>
  <c r="D42"/>
  <c r="D41" s="1"/>
  <c r="D45"/>
  <c r="D49"/>
  <c r="D48" s="1"/>
  <c r="D57"/>
  <c r="D56" s="1"/>
  <c r="D54" s="1"/>
  <c r="D53" s="1"/>
  <c r="D68"/>
  <c r="D67" s="1"/>
  <c r="D65" s="1"/>
  <c r="D72"/>
  <c r="D76"/>
  <c r="D75" s="1"/>
  <c r="D15"/>
  <c r="D35"/>
  <c r="D15" i="1"/>
  <c r="D11" i="21" l="1"/>
  <c r="D22" i="15"/>
  <c r="E23"/>
  <c r="E22" s="1"/>
  <c r="D64"/>
  <c r="E65"/>
  <c r="E64" s="1"/>
  <c r="E54"/>
  <c r="E53" s="1"/>
  <c r="D14" i="1"/>
  <c r="D38" i="15"/>
  <c r="E39"/>
  <c r="E38" s="1"/>
  <c r="E7" s="1"/>
  <c r="E16" i="1" s="1"/>
  <c r="E17" s="1"/>
  <c r="D14" i="15"/>
  <c r="D32"/>
  <c r="D12" l="1"/>
  <c r="D11" s="1"/>
  <c r="D7"/>
  <c r="D16" i="1" s="1"/>
  <c r="D17" s="1"/>
</calcChain>
</file>

<file path=xl/sharedStrings.xml><?xml version="1.0" encoding="utf-8"?>
<sst xmlns="http://schemas.openxmlformats.org/spreadsheetml/2006/main" count="208" uniqueCount="160">
  <si>
    <t xml:space="preserve">Denumirea </t>
  </si>
  <si>
    <t>Cod</t>
  </si>
  <si>
    <t xml:space="preserve">Cod                                     Eco
</t>
  </si>
  <si>
    <t>inclusiv transferuri de la bugetul de stat</t>
  </si>
  <si>
    <t xml:space="preserve">I. VENITURI, total </t>
  </si>
  <si>
    <t>inclusiv conform clasificaţiei economice (k3)</t>
  </si>
  <si>
    <t xml:space="preserve">II. CHELTUIELI, total </t>
  </si>
  <si>
    <t>2+3</t>
  </si>
  <si>
    <t xml:space="preserve">III. SOLD BUGETAR </t>
  </si>
  <si>
    <t>1-(2+3)</t>
  </si>
  <si>
    <t xml:space="preserve">IV. SURSELE DE FINANŢARE, total </t>
  </si>
  <si>
    <t>4+5+9</t>
  </si>
  <si>
    <t>Cheltuieli, total</t>
  </si>
  <si>
    <t>Denumirea</t>
  </si>
  <si>
    <t>Servicii de stat cu destinaţie generală</t>
  </si>
  <si>
    <t xml:space="preserve">      Resurse, total</t>
  </si>
  <si>
    <t xml:space="preserve">      Cheltuieli, total</t>
  </si>
  <si>
    <t>Gestionarea fondurilor de rezervă şi de intervenţie</t>
  </si>
  <si>
    <t>Servicii în domeniul economiei</t>
  </si>
  <si>
    <t>Administrarea patrimoniului de stat</t>
  </si>
  <si>
    <t>Dezvoltarea drumurilor</t>
  </si>
  <si>
    <t>Gospodăria de locuinţe şi gospodăria serviciilor comunale</t>
  </si>
  <si>
    <t>Dezvoltarea gospodăriei de locuinţe şi serviciilor comunale</t>
  </si>
  <si>
    <t>Iluminarea stradală</t>
  </si>
  <si>
    <t>Cultură, sport, tineret, culte şi odihnă</t>
  </si>
  <si>
    <t>Dezvoltarea culturii</t>
  </si>
  <si>
    <t>Sport</t>
  </si>
  <si>
    <t>Tineret</t>
  </si>
  <si>
    <t>Învăţămînt</t>
  </si>
  <si>
    <t>Educație timpurie</t>
  </si>
  <si>
    <t>Protecţia socială</t>
  </si>
  <si>
    <t>Cheltuieli recurente, în total</t>
  </si>
  <si>
    <t xml:space="preserve"> Investiții capitale, în total</t>
  </si>
  <si>
    <t>01</t>
  </si>
  <si>
    <t>Resurse, total</t>
  </si>
  <si>
    <t xml:space="preserve"> Resurse colectate de autorități/instituții bugetare</t>
  </si>
  <si>
    <t>Resurse generale</t>
  </si>
  <si>
    <t>0301</t>
  </si>
  <si>
    <t>0802</t>
  </si>
  <si>
    <t>06</t>
  </si>
  <si>
    <t>08</t>
  </si>
  <si>
    <t>Resurse colectate de autorități/instituții bugetare</t>
  </si>
  <si>
    <t>Protecţie socială a unor categorii de cetăţeni</t>
  </si>
  <si>
    <t>Educația extrașcolară și susținerea elevilor dotați</t>
  </si>
  <si>
    <t>8814</t>
  </si>
  <si>
    <t>Protejarea şi punerea în valoare a patrimoniului cultural naţional.</t>
  </si>
  <si>
    <t>8503</t>
  </si>
  <si>
    <t>03</t>
  </si>
  <si>
    <t>Ordine publică şi securitate naţională</t>
  </si>
  <si>
    <t>Protecția civilă și apărarea împotriva incendiilor</t>
  </si>
  <si>
    <t>1703</t>
  </si>
  <si>
    <t>Datoria internă a autorităţilor publice locale</t>
  </si>
  <si>
    <t>ANEXA nr. 1</t>
  </si>
  <si>
    <t>-</t>
  </si>
  <si>
    <t>Sold de mijloace băneşti la începutul perioadei</t>
  </si>
  <si>
    <t xml:space="preserve">Exercitarea guvernării   </t>
  </si>
  <si>
    <t>Executivul şi serviciile de suport</t>
  </si>
  <si>
    <t>Domenii generale de stat</t>
  </si>
  <si>
    <t>17</t>
  </si>
  <si>
    <t>Datoria de stat şi a autorităţilor publice locale</t>
  </si>
  <si>
    <t>37</t>
  </si>
  <si>
    <t>90</t>
  </si>
  <si>
    <t>Invăţămînt</t>
  </si>
  <si>
    <t>88</t>
  </si>
  <si>
    <t>86</t>
  </si>
  <si>
    <t>Tineret și sport</t>
  </si>
  <si>
    <t>Cultura, cultele și odihna</t>
  </si>
  <si>
    <t>85</t>
  </si>
  <si>
    <t>75</t>
  </si>
  <si>
    <t>64</t>
  </si>
  <si>
    <t>Dezvoltarea transporturilor</t>
  </si>
  <si>
    <t>50</t>
  </si>
  <si>
    <t>Servicii generale economice şi comerciale</t>
  </si>
  <si>
    <t>04</t>
  </si>
  <si>
    <t>09</t>
  </si>
  <si>
    <t>Rambursarea împrumutului instituțiilor financiare</t>
  </si>
  <si>
    <t>Total venituri</t>
  </si>
  <si>
    <t>Impozitul pe venitul persoanelor fizice</t>
  </si>
  <si>
    <t>Impozitul pe venitul  reținut din salariu</t>
  </si>
  <si>
    <t>Alte impozite pe venit</t>
  </si>
  <si>
    <t>Impozitul pe venit aferent operatiunilor de predare in posesie si/sau folosinţă a proprietăţii imobiliare</t>
  </si>
  <si>
    <t xml:space="preserve">Impozitul funciar </t>
  </si>
  <si>
    <t>Impozitul funciar pe terenurile cu destinatie agricola cu excepţia gospodăriilor ţărăneşti (de fermier)</t>
  </si>
  <si>
    <t>Iimpozitul funciar pe terenurile cu destinaţie agricolă de la gospodăriile ţărăneşti (de fermieri)</t>
  </si>
  <si>
    <t>113120</t>
  </si>
  <si>
    <t>Impozitul funciar pe terenurile cu altă destinaţie decît cea agricolă</t>
  </si>
  <si>
    <t xml:space="preserve">Impozitul pe bunurile imobiliare </t>
  </si>
  <si>
    <t>1132</t>
  </si>
  <si>
    <t xml:space="preserve"> Impozitul pe bunurile imobiliare ale persoanelor juridice</t>
  </si>
  <si>
    <t>Taxele pentru servicii specifice</t>
  </si>
  <si>
    <t>Taxa de piaţă</t>
  </si>
  <si>
    <t>Taxa pentru amenajarea teritoriului</t>
  </si>
  <si>
    <t>Taxa pentru prestarea serviciilor de transport auto de călători pe teritoriul municipiilor, oraşelor şi satelor (comunelor)</t>
  </si>
  <si>
    <t>Taxa pentru dispozitivele publicitare</t>
  </si>
  <si>
    <t xml:space="preserve">Taxa pentru parcare </t>
  </si>
  <si>
    <t xml:space="preserve">Taxa pentru unităţile comerciale şi/sau de prestări servicii </t>
  </si>
  <si>
    <t>Taxa pentru cazare</t>
  </si>
  <si>
    <t>Taxa de aplicare a simbolicii locale</t>
  </si>
  <si>
    <t>Taxe şi plăţi pentru utilizarea mărfurilor şi  pentru practicarea unor genuri de activitate</t>
  </si>
  <si>
    <t>Taxa pentru patenta de întreprinzător</t>
  </si>
  <si>
    <t>Dividente primite</t>
  </si>
  <si>
    <t>Defalcări de la profitul net al întreprinderilor de stat(municipal)în bugetul local de nivelul I</t>
  </si>
  <si>
    <t>Renta</t>
  </si>
  <si>
    <t>Venituri de la arenda terenurilor cu altă destinațiedecît cea agricolă încasată în bugetul local de nivelul I</t>
  </si>
  <si>
    <t>Taxe și plăți administrative</t>
  </si>
  <si>
    <t>Plata pentru certificatele de urbanism şi autorizările de construire sau desfiinţare încasată în bugetul local de nivelul I</t>
  </si>
  <si>
    <t>Comercializarea mărfurilor și serviciilor de către instituțiile bugetare</t>
  </si>
  <si>
    <t>Încasări de la prestarea serviciilor cu plată</t>
  </si>
  <si>
    <t xml:space="preserve">Plata pentru locațiunea bunurilor patrimoniului public </t>
  </si>
  <si>
    <t xml:space="preserve">Amenzi si cancțiuni </t>
  </si>
  <si>
    <t>Amenzi si cancțiuni convențional încasat</t>
  </si>
  <si>
    <t>Transferuri primite între bugetul de stat și bugetele locale de nivelul I</t>
  </si>
  <si>
    <t>Transferuri curente primite cu destinație specială între  bugetul de stat și bugetele locale de  nivelul I pentru învățămîntul preșcolar,primar,secundar general,special și componenta (exstrașcolar)</t>
  </si>
  <si>
    <t>Transferuri curente primite cu destinație generală între  bugetul de stat și bugetele locale de  nivelul I</t>
  </si>
  <si>
    <t xml:space="preserve">                                                                                                               La decizia Consiliului municipal Orhei </t>
  </si>
  <si>
    <t>05</t>
  </si>
  <si>
    <t>Protecţia mediului</t>
  </si>
  <si>
    <t>Supravegherea și îngrijirea animalelor fără stăpîn</t>
  </si>
  <si>
    <t>7010</t>
  </si>
  <si>
    <t>70</t>
  </si>
  <si>
    <t xml:space="preserve"> Indicatorii generali şi sursele de finanţare ale bugetului municipal Orhei </t>
  </si>
  <si>
    <t>Cod eco (k6)</t>
  </si>
  <si>
    <t>Impozit pe venitul persoanelor fizice ce desfășoară activități independente în domeniul comerțului</t>
  </si>
  <si>
    <t>Impozitul pe bunurile imobiliare achitat de către persoanele juridice și fizice înregistrate în calitate de întreprinzător din valoarea estimată (de piață) a bunurilor imobliare</t>
  </si>
  <si>
    <t>Impozitul pe bunurile imobiliare,  achitat de către persoanele fizice-cetăţeni din valoarea estimată (de piaţă) a bunurilor</t>
  </si>
  <si>
    <t>Transferuri curente primite cu destinație specială între bugetul de stat și bugetele locale de nivelul I pentru infrastructura drumurilor</t>
  </si>
  <si>
    <t>Sinteza veniturilor bugetului municipiului Orhei</t>
  </si>
  <si>
    <t>ANEXA nr. 2</t>
  </si>
  <si>
    <t>Transferuri curente primite cu destinaţie speciala  între bugetul de stat şi bugetele locale de nivelul I pentru asigurarea și asistența socială</t>
  </si>
  <si>
    <t>Executori:</t>
  </si>
  <si>
    <t>Protecție și salvare pe apă</t>
  </si>
  <si>
    <t>3703</t>
  </si>
  <si>
    <t>Alte transferuri curente primite cu destinație generală între bugetul de stat și bugetele locale de nivelul I</t>
  </si>
  <si>
    <r>
      <rPr>
        <b/>
        <i/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pentru</t>
    </r>
    <r>
      <rPr>
        <b/>
        <i/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anul 2019</t>
    </r>
  </si>
  <si>
    <t>pentru anul 2019</t>
  </si>
  <si>
    <t xml:space="preserve">Donaţii voluntare pentru cheltuieli curente </t>
  </si>
  <si>
    <t>Donaţii voluntare pentru cheltuieli curente din surse interne pentru susţinerea bugetului local de nivelul I</t>
  </si>
  <si>
    <t xml:space="preserve">Donaţii voluntare pentru cheltuieli curente din surse interne pentru instituţiile bugetare </t>
  </si>
  <si>
    <t>Donaţii voluntare pentru cheltuieli capitale</t>
  </si>
  <si>
    <t>Donaţii voluntare pentru cheltuieli capitale din surse interne pentru susţinerea bugetului local de nivelul I</t>
  </si>
  <si>
    <r>
      <t xml:space="preserve">                                                                                                                                 Nr. </t>
    </r>
    <r>
      <rPr>
        <u/>
        <sz val="10"/>
        <rFont val="Times New Roman"/>
        <family val="1"/>
        <charset val="204"/>
      </rPr>
      <t xml:space="preserve">                  </t>
    </r>
    <r>
      <rPr>
        <sz val="10"/>
        <rFont val="Times New Roman"/>
        <family val="1"/>
        <charset val="204"/>
      </rPr>
      <t xml:space="preserve"> din </t>
    </r>
    <r>
      <rPr>
        <u/>
        <sz val="10"/>
        <rFont val="Times New Roman"/>
        <family val="1"/>
        <charset val="204"/>
      </rPr>
      <t xml:space="preserve">                                                    </t>
    </r>
    <r>
      <rPr>
        <sz val="10"/>
        <rFont val="Times New Roman"/>
        <family val="1"/>
        <charset val="204"/>
      </rPr>
      <t xml:space="preserve"> 2019</t>
    </r>
    <r>
      <rPr>
        <sz val="11"/>
        <color theme="1"/>
        <rFont val="Calibri"/>
        <family val="2"/>
        <charset val="204"/>
        <scheme val="minor"/>
      </rPr>
      <t/>
    </r>
  </si>
  <si>
    <t>Micşorarea volumului acţiunilor şi a cotei părţi în capitalul social în interiorul ţării</t>
  </si>
  <si>
    <t>Vînzarea apartamentelor către cetăţeni</t>
  </si>
  <si>
    <t>mii lei</t>
  </si>
  <si>
    <t xml:space="preserve"> Resursele şi cheltuielile bugetului municipal conform clasificației funcționale și pe programe  pentru anul 2019</t>
  </si>
  <si>
    <t>ANEXA nr. 3</t>
  </si>
  <si>
    <t>Precizat</t>
  </si>
  <si>
    <t xml:space="preserve">Specialist principal                                                                                           Olga ZGUREANU
 pentru planificare                                                                                   
</t>
  </si>
  <si>
    <t xml:space="preserve">Specialist principal                                                                     Olga ZGUREANU
 pentru planificare                                                                                   
</t>
  </si>
  <si>
    <t xml:space="preserve">Specialist principal                                                                                       Tatiana SANTONI
(planificare venituri)  
</t>
  </si>
  <si>
    <t>Impozit pe venitul persoanelor fizice în domeniul transportului rutier de persoane în regim de taxi</t>
  </si>
  <si>
    <t>Impozit privat încasat în bugetul local de nivelul I</t>
  </si>
  <si>
    <t>Impozite pe proprietate cu caracter ocazional</t>
  </si>
  <si>
    <t>Alte creante interne ale bugetului</t>
  </si>
  <si>
    <t>Rambursarea mijloacelor bugetare din anii precedenți la buget</t>
  </si>
  <si>
    <t xml:space="preserve">inclusiv cheltuieli de personal </t>
  </si>
  <si>
    <t>Propus la  modificare</t>
  </si>
  <si>
    <t>Modificat</t>
  </si>
  <si>
    <t xml:space="preserve">Specialist principal                                                                                       Elena CIREȘ
(planificare venituri)  
</t>
  </si>
  <si>
    <t xml:space="preserve">Specialist principal                                                                                    Olga ZGUREANU
 pentru planificare                                                                                   
</t>
  </si>
</sst>
</file>

<file path=xl/styles.xml><?xml version="1.0" encoding="utf-8"?>
<styleSheet xmlns="http://schemas.openxmlformats.org/spreadsheetml/2006/main">
  <numFmts count="1">
    <numFmt numFmtId="164" formatCode="0.0"/>
  </numFmts>
  <fonts count="46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38"/>
    </font>
    <font>
      <sz val="10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2"/>
      <name val="Times New Roman"/>
      <family val="1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  <charset val="238"/>
    </font>
    <font>
      <sz val="14"/>
      <color indexed="8"/>
      <name val="Times New Roman"/>
      <family val="2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5">
    <xf numFmtId="0" fontId="0" fillId="0" borderId="0"/>
    <xf numFmtId="0" fontId="10" fillId="0" borderId="0"/>
    <xf numFmtId="0" fontId="12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6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34" fillId="0" borderId="0"/>
    <xf numFmtId="0" fontId="32" fillId="0" borderId="0"/>
    <xf numFmtId="0" fontId="33" fillId="0" borderId="0"/>
    <xf numFmtId="0" fontId="26" fillId="0" borderId="0"/>
    <xf numFmtId="0" fontId="26" fillId="0" borderId="0"/>
  </cellStyleXfs>
  <cellXfs count="15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2" applyFont="1"/>
    <xf numFmtId="0" fontId="5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0" xfId="0" applyFont="1" applyBorder="1"/>
    <xf numFmtId="0" fontId="18" fillId="0" borderId="1" xfId="0" applyFont="1" applyBorder="1" applyAlignment="1">
      <alignment horizontal="left" wrapText="1"/>
    </xf>
    <xf numFmtId="49" fontId="19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left" vertical="top" wrapText="1"/>
    </xf>
    <xf numFmtId="49" fontId="19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left" wrapText="1"/>
    </xf>
    <xf numFmtId="49" fontId="20" fillId="0" borderId="1" xfId="0" applyNumberFormat="1" applyFont="1" applyBorder="1" applyAlignment="1">
      <alignment horizontal="center"/>
    </xf>
    <xf numFmtId="0" fontId="21" fillId="0" borderId="1" xfId="0" quotePrefix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0" borderId="0" xfId="1" applyFont="1" applyAlignment="1">
      <alignment horizontal="right"/>
    </xf>
    <xf numFmtId="0" fontId="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left" wrapText="1"/>
    </xf>
    <xf numFmtId="49" fontId="19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wrapText="1"/>
    </xf>
    <xf numFmtId="49" fontId="6" fillId="3" borderId="1" xfId="0" applyNumberFormat="1" applyFont="1" applyFill="1" applyBorder="1" applyAlignment="1">
      <alignment horizontal="center"/>
    </xf>
    <xf numFmtId="0" fontId="21" fillId="3" borderId="1" xfId="0" applyFont="1" applyFill="1" applyBorder="1" applyAlignment="1">
      <alignment horizontal="left" wrapText="1"/>
    </xf>
    <xf numFmtId="49" fontId="20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5" fillId="3" borderId="1" xfId="7" applyFont="1" applyFill="1" applyBorder="1" applyAlignment="1">
      <alignment horizontal="left" vertical="center" wrapText="1" indent="1"/>
    </xf>
    <xf numFmtId="0" fontId="25" fillId="3" borderId="1" xfId="7" applyFont="1" applyFill="1" applyBorder="1" applyAlignment="1">
      <alignment horizontal="center" vertical="center"/>
    </xf>
    <xf numFmtId="49" fontId="22" fillId="3" borderId="1" xfId="6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3" fillId="0" borderId="0" xfId="0" applyFont="1"/>
    <xf numFmtId="0" fontId="30" fillId="3" borderId="1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30" fillId="3" borderId="1" xfId="0" applyFont="1" applyFill="1" applyBorder="1" applyAlignment="1">
      <alignment horizontal="justify" vertical="center" wrapText="1"/>
    </xf>
    <xf numFmtId="0" fontId="27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justify" vertical="center" wrapText="1"/>
    </xf>
    <xf numFmtId="49" fontId="11" fillId="3" borderId="1" xfId="0" applyNumberFormat="1" applyFont="1" applyFill="1" applyBorder="1" applyAlignment="1">
      <alignment horizontal="justify" vertical="center" wrapText="1"/>
    </xf>
    <xf numFmtId="49" fontId="30" fillId="3" borderId="1" xfId="0" applyNumberFormat="1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1" fillId="2" borderId="1" xfId="4" applyFont="1" applyFill="1" applyBorder="1" applyAlignment="1">
      <alignment vertical="center" wrapText="1"/>
    </xf>
    <xf numFmtId="0" fontId="30" fillId="3" borderId="1" xfId="5" applyNumberFormat="1" applyFont="1" applyFill="1" applyBorder="1" applyAlignment="1">
      <alignment horizontal="left" vertical="center" wrapText="1"/>
    </xf>
    <xf numFmtId="0" fontId="36" fillId="0" borderId="0" xfId="0" applyFont="1" applyAlignment="1">
      <alignment horizontal="justify"/>
    </xf>
    <xf numFmtId="49" fontId="1" fillId="0" borderId="5" xfId="0" applyNumberFormat="1" applyFont="1" applyBorder="1" applyAlignment="1">
      <alignment horizontal="center"/>
    </xf>
    <xf numFmtId="0" fontId="11" fillId="0" borderId="0" xfId="1" applyFont="1" applyAlignment="1">
      <alignment horizontal="right"/>
    </xf>
    <xf numFmtId="0" fontId="29" fillId="3" borderId="1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1" fillId="0" borderId="0" xfId="1" applyFont="1" applyAlignment="1">
      <alignment horizontal="right"/>
    </xf>
    <xf numFmtId="164" fontId="5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38" fillId="0" borderId="1" xfId="0" applyFont="1" applyBorder="1" applyAlignment="1">
      <alignment wrapText="1"/>
    </xf>
    <xf numFmtId="0" fontId="38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11" fillId="0" borderId="0" xfId="1" applyFont="1" applyAlignment="1">
      <alignment horizontal="right"/>
    </xf>
    <xf numFmtId="0" fontId="9" fillId="0" borderId="2" xfId="0" applyFont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/>
    </xf>
    <xf numFmtId="0" fontId="35" fillId="0" borderId="1" xfId="1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0" fillId="3" borderId="1" xfId="0" applyFont="1" applyFill="1" applyBorder="1" applyAlignment="1">
      <alignment horizontal="center" vertical="top" wrapText="1"/>
    </xf>
    <xf numFmtId="0" fontId="11" fillId="0" borderId="0" xfId="1" applyFont="1" applyAlignment="1">
      <alignment horizontal="right"/>
    </xf>
    <xf numFmtId="0" fontId="17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top"/>
    </xf>
    <xf numFmtId="164" fontId="11" fillId="0" borderId="0" xfId="0" applyNumberFormat="1" applyFont="1" applyBorder="1" applyAlignment="1">
      <alignment horizontal="center" vertical="top"/>
    </xf>
    <xf numFmtId="164" fontId="4" fillId="0" borderId="0" xfId="0" applyNumberFormat="1" applyFont="1" applyBorder="1" applyAlignment="1">
      <alignment horizontal="center" vertical="top"/>
    </xf>
    <xf numFmtId="164" fontId="4" fillId="0" borderId="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164" fontId="40" fillId="0" borderId="1" xfId="0" applyNumberFormat="1" applyFont="1" applyBorder="1" applyAlignment="1">
      <alignment horizontal="center" vertical="center"/>
    </xf>
    <xf numFmtId="164" fontId="41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42" fillId="3" borderId="1" xfId="0" applyNumberFormat="1" applyFont="1" applyFill="1" applyBorder="1" applyAlignment="1">
      <alignment horizontal="center" vertical="center"/>
    </xf>
    <xf numFmtId="164" fontId="41" fillId="0" borderId="1" xfId="0" applyNumberFormat="1" applyFont="1" applyBorder="1" applyAlignment="1">
      <alignment horizontal="center" vertical="center"/>
    </xf>
    <xf numFmtId="164" fontId="43" fillId="0" borderId="1" xfId="0" applyNumberFormat="1" applyFont="1" applyBorder="1" applyAlignment="1">
      <alignment horizontal="center" vertical="center"/>
    </xf>
    <xf numFmtId="164" fontId="44" fillId="0" borderId="1" xfId="0" applyNumberFormat="1" applyFont="1" applyBorder="1" applyAlignment="1">
      <alignment horizontal="center" vertical="center"/>
    </xf>
    <xf numFmtId="164" fontId="4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164" fontId="43" fillId="0" borderId="4" xfId="0" applyNumberFormat="1" applyFont="1" applyBorder="1" applyAlignment="1">
      <alignment horizontal="center"/>
    </xf>
    <xf numFmtId="164" fontId="45" fillId="0" borderId="3" xfId="0" applyNumberFormat="1" applyFont="1" applyBorder="1" applyAlignment="1">
      <alignment horizontal="center"/>
    </xf>
    <xf numFmtId="0" fontId="0" fillId="0" borderId="1" xfId="0" applyFont="1" applyBorder="1"/>
    <xf numFmtId="164" fontId="2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164" fontId="43" fillId="0" borderId="1" xfId="0" applyNumberFormat="1" applyFont="1" applyBorder="1" applyAlignment="1">
      <alignment horizontal="center"/>
    </xf>
    <xf numFmtId="164" fontId="20" fillId="0" borderId="1" xfId="0" applyNumberFormat="1" applyFont="1" applyBorder="1" applyAlignment="1">
      <alignment horizontal="center"/>
    </xf>
    <xf numFmtId="164" fontId="20" fillId="3" borderId="1" xfId="0" applyNumberFormat="1" applyFont="1" applyFill="1" applyBorder="1" applyAlignment="1">
      <alignment horizontal="center"/>
    </xf>
    <xf numFmtId="164" fontId="43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164" fontId="40" fillId="3" borderId="1" xfId="0" applyNumberFormat="1" applyFont="1" applyFill="1" applyBorder="1" applyAlignment="1">
      <alignment horizontal="center"/>
    </xf>
    <xf numFmtId="164" fontId="43" fillId="3" borderId="1" xfId="0" applyNumberFormat="1" applyFont="1" applyFill="1" applyBorder="1" applyAlignment="1">
      <alignment horizontal="center" vertical="center" wrapText="1"/>
    </xf>
    <xf numFmtId="164" fontId="40" fillId="3" borderId="1" xfId="0" applyNumberFormat="1" applyFont="1" applyFill="1" applyBorder="1" applyAlignment="1">
      <alignment horizontal="center" vertical="center"/>
    </xf>
    <xf numFmtId="164" fontId="40" fillId="0" borderId="1" xfId="0" applyNumberFormat="1" applyFont="1" applyBorder="1" applyAlignment="1">
      <alignment horizontal="center" vertical="top"/>
    </xf>
    <xf numFmtId="0" fontId="35" fillId="3" borderId="1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11" fillId="0" borderId="0" xfId="1" applyFont="1" applyAlignment="1">
      <alignment horizontal="right"/>
    </xf>
    <xf numFmtId="0" fontId="9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25">
    <cellStyle name="Normal 12" xfId="11"/>
    <cellStyle name="Normal 2" xfId="8"/>
    <cellStyle name="Normal 2 2" xfId="12"/>
    <cellStyle name="Normal 3" xfId="13"/>
    <cellStyle name="Normal 3 2" xfId="14"/>
    <cellStyle name="Normal 4" xfId="15"/>
    <cellStyle name="Normal 4 2" xfId="16"/>
    <cellStyle name="Normal 4 3" xfId="17"/>
    <cellStyle name="Normal 4 4" xfId="18"/>
    <cellStyle name="Normal 5" xfId="19"/>
    <cellStyle name="Normal 6" xfId="20"/>
    <cellStyle name="Normal 7" xfId="21"/>
    <cellStyle name="Normal 8" xfId="22"/>
    <cellStyle name="Normal 9" xfId="23"/>
    <cellStyle name="Normal_Chart of Accounts  COA" xfId="24"/>
    <cellStyle name="Normal_Clas_econ_chelt_expend" xfId="4"/>
    <cellStyle name="Normal_Clas_venituri" xfId="5"/>
    <cellStyle name="Обычный" xfId="0" builtinId="0"/>
    <cellStyle name="Обычный 2" xfId="2"/>
    <cellStyle name="Обычный 3" xfId="1"/>
    <cellStyle name="Обычный 4" xfId="6"/>
    <cellStyle name="Обычный 5" xfId="7"/>
    <cellStyle name="Обычный 6" xfId="9"/>
    <cellStyle name="Обычный 7" xfId="10"/>
    <cellStyle name="Обычный_Лист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opLeftCell="A7" workbookViewId="0">
      <selection activeCell="J35" sqref="J35"/>
    </sheetView>
  </sheetViews>
  <sheetFormatPr defaultRowHeight="15"/>
  <cols>
    <col min="1" max="1" width="38.85546875" customWidth="1"/>
    <col min="2" max="2" width="10.7109375" style="1" customWidth="1"/>
    <col min="3" max="3" width="9.42578125" customWidth="1"/>
    <col min="4" max="4" width="11.7109375" customWidth="1"/>
    <col min="5" max="5" width="10.7109375" customWidth="1"/>
  </cols>
  <sheetData>
    <row r="1" spans="1:5">
      <c r="B1" s="144"/>
      <c r="C1" s="144"/>
      <c r="D1" s="144" t="s">
        <v>52</v>
      </c>
      <c r="E1" s="144"/>
    </row>
    <row r="2" spans="1:5">
      <c r="B2" s="7"/>
      <c r="C2" s="78"/>
      <c r="D2" s="7"/>
      <c r="E2" s="103" t="s">
        <v>114</v>
      </c>
    </row>
    <row r="3" spans="1:5" ht="24" customHeight="1">
      <c r="B3" s="7"/>
      <c r="C3" s="78"/>
      <c r="D3" s="7"/>
      <c r="E3" s="103" t="s">
        <v>140</v>
      </c>
    </row>
    <row r="4" spans="1:5">
      <c r="B4" s="7"/>
      <c r="C4" s="78"/>
      <c r="D4" s="90"/>
    </row>
    <row r="5" spans="1:5">
      <c r="B5" s="7"/>
      <c r="C5" s="78"/>
      <c r="D5" s="90"/>
    </row>
    <row r="6" spans="1:5">
      <c r="B6" s="7"/>
      <c r="C6" s="78"/>
      <c r="D6" s="90"/>
    </row>
    <row r="7" spans="1:5">
      <c r="B7" s="7"/>
      <c r="C7" s="78"/>
      <c r="D7" s="90"/>
    </row>
    <row r="8" spans="1:5">
      <c r="B8" s="7"/>
      <c r="C8" s="78"/>
      <c r="D8" s="90"/>
    </row>
    <row r="9" spans="1:5">
      <c r="B9" s="7"/>
      <c r="C9" s="78"/>
      <c r="D9" s="90"/>
    </row>
    <row r="10" spans="1:5">
      <c r="A10" s="11"/>
    </row>
    <row r="11" spans="1:5" ht="15.75">
      <c r="A11" s="20" t="s">
        <v>120</v>
      </c>
    </row>
    <row r="12" spans="1:5" ht="15.75">
      <c r="A12" s="145" t="s">
        <v>134</v>
      </c>
      <c r="B12" s="145"/>
      <c r="C12" s="145"/>
      <c r="D12" s="91"/>
      <c r="E12" s="104" t="s">
        <v>143</v>
      </c>
    </row>
    <row r="13" spans="1:5" ht="57" customHeight="1">
      <c r="A13" s="2" t="s">
        <v>0</v>
      </c>
      <c r="B13" s="24" t="s">
        <v>2</v>
      </c>
      <c r="C13" s="85" t="s">
        <v>146</v>
      </c>
      <c r="D13" s="142" t="s">
        <v>156</v>
      </c>
      <c r="E13" s="85" t="s">
        <v>157</v>
      </c>
    </row>
    <row r="14" spans="1:5" s="22" customFormat="1" ht="15" customHeight="1">
      <c r="A14" s="21" t="s">
        <v>4</v>
      </c>
      <c r="B14" s="24">
        <v>1</v>
      </c>
      <c r="C14" s="4">
        <f>SUM('anexa 2'!C11)</f>
        <v>109816.2</v>
      </c>
      <c r="D14" s="4">
        <f>SUM('anexa 2'!D11)</f>
        <v>-4141.5</v>
      </c>
      <c r="E14" s="4">
        <f>SUM('anexa 2'!E11)</f>
        <v>105674.7</v>
      </c>
    </row>
    <row r="15" spans="1:5" s="22" customFormat="1" ht="15" customHeight="1">
      <c r="A15" s="23" t="s">
        <v>3</v>
      </c>
      <c r="B15" s="24"/>
      <c r="C15" s="4">
        <f>SUM('anexa 2'!C55)</f>
        <v>42701.899999999994</v>
      </c>
      <c r="D15" s="4">
        <f>SUM('anexa 2'!D55)</f>
        <v>0</v>
      </c>
      <c r="E15" s="4">
        <f>SUM('anexa 2'!E55)</f>
        <v>42701.899999999994</v>
      </c>
    </row>
    <row r="16" spans="1:5" s="22" customFormat="1" ht="15" customHeight="1">
      <c r="A16" s="21" t="s">
        <v>6</v>
      </c>
      <c r="B16" s="24" t="s">
        <v>7</v>
      </c>
      <c r="C16" s="4">
        <f>SUM('anexa 3 '!C7)</f>
        <v>127336.09999999999</v>
      </c>
      <c r="D16" s="4">
        <f>SUM('anexa 3 '!D7)</f>
        <v>-4141.5</v>
      </c>
      <c r="E16" s="4">
        <f>SUM('anexa 3 '!E7)</f>
        <v>123194.59999999999</v>
      </c>
    </row>
    <row r="17" spans="1:5" s="22" customFormat="1" ht="15.75">
      <c r="A17" s="21" t="s">
        <v>8</v>
      </c>
      <c r="B17" s="24" t="s">
        <v>9</v>
      </c>
      <c r="C17" s="4">
        <f>SUM(C14-C16)</f>
        <v>-17519.899999999994</v>
      </c>
      <c r="D17" s="4">
        <f t="shared" ref="D17:E17" si="0">SUM(D14-D16)</f>
        <v>0</v>
      </c>
      <c r="E17" s="4">
        <f t="shared" si="0"/>
        <v>-17519.899999999994</v>
      </c>
    </row>
    <row r="18" spans="1:5" s="22" customFormat="1" ht="15.75">
      <c r="A18" s="21" t="s">
        <v>10</v>
      </c>
      <c r="B18" s="24" t="s">
        <v>11</v>
      </c>
      <c r="C18" s="4">
        <f>SUM(C20:C21)</f>
        <v>17519.900000000001</v>
      </c>
      <c r="D18" s="4">
        <f t="shared" ref="D18:E18" si="1">SUM(D20:D21)</f>
        <v>0</v>
      </c>
      <c r="E18" s="4">
        <f t="shared" si="1"/>
        <v>17519.900000000001</v>
      </c>
    </row>
    <row r="19" spans="1:5" s="22" customFormat="1" ht="15.75">
      <c r="A19" s="23" t="s">
        <v>5</v>
      </c>
      <c r="B19" s="24"/>
      <c r="C19" s="4"/>
      <c r="D19" s="86"/>
      <c r="E19" s="86"/>
    </row>
    <row r="20" spans="1:5" s="22" customFormat="1" ht="32.25" customHeight="1">
      <c r="A20" s="97" t="s">
        <v>75</v>
      </c>
      <c r="B20" s="24">
        <v>552120</v>
      </c>
      <c r="C20" s="4">
        <v>-988</v>
      </c>
      <c r="D20" s="4"/>
      <c r="E20" s="4">
        <v>-988</v>
      </c>
    </row>
    <row r="21" spans="1:5" s="22" customFormat="1" ht="32.25" customHeight="1">
      <c r="A21" s="97" t="s">
        <v>54</v>
      </c>
      <c r="B21" s="5">
        <v>910</v>
      </c>
      <c r="C21" s="89">
        <v>18507.900000000001</v>
      </c>
      <c r="D21" s="89"/>
      <c r="E21" s="89">
        <f>SUM(C21+D21)</f>
        <v>18507.900000000001</v>
      </c>
    </row>
    <row r="22" spans="1:5" s="22" customFormat="1" ht="15.75">
      <c r="A22" s="43"/>
      <c r="B22" s="44"/>
      <c r="C22" s="36"/>
      <c r="D22" s="36"/>
    </row>
    <row r="23" spans="1:5" ht="15.75">
      <c r="A23" s="26"/>
      <c r="B23" s="42"/>
      <c r="C23" s="36"/>
      <c r="D23" s="36"/>
    </row>
    <row r="25" spans="1:5">
      <c r="A25" s="76" t="s">
        <v>129</v>
      </c>
    </row>
    <row r="26" spans="1:5" s="106" customFormat="1" ht="34.5" customHeight="1">
      <c r="A26" s="143" t="s">
        <v>149</v>
      </c>
      <c r="B26" s="143"/>
      <c r="C26" s="143"/>
      <c r="D26" s="143"/>
    </row>
    <row r="27" spans="1:5" ht="27.75" customHeight="1">
      <c r="A27" s="143" t="s">
        <v>158</v>
      </c>
      <c r="B27" s="143"/>
      <c r="C27" s="143"/>
      <c r="D27" s="143"/>
    </row>
    <row r="28" spans="1:5" ht="33" customHeight="1">
      <c r="A28" s="143" t="s">
        <v>159</v>
      </c>
      <c r="B28" s="143"/>
      <c r="C28" s="143"/>
      <c r="D28" s="143"/>
    </row>
  </sheetData>
  <mergeCells count="6">
    <mergeCell ref="A27:D27"/>
    <mergeCell ref="B1:C1"/>
    <mergeCell ref="A12:C12"/>
    <mergeCell ref="D1:E1"/>
    <mergeCell ref="A28:D28"/>
    <mergeCell ref="A26:D26"/>
  </mergeCells>
  <pageMargins left="0.85" right="0.28000000000000003" top="0.89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70"/>
  <sheetViews>
    <sheetView tabSelected="1" topLeftCell="A28" workbookViewId="0">
      <selection activeCell="D31" sqref="D31"/>
    </sheetView>
  </sheetViews>
  <sheetFormatPr defaultRowHeight="15"/>
  <cols>
    <col min="1" max="1" width="48" customWidth="1"/>
    <col min="2" max="2" width="7.5703125" customWidth="1"/>
    <col min="3" max="3" width="10.7109375" customWidth="1"/>
    <col min="4" max="4" width="9.85546875" customWidth="1"/>
    <col min="5" max="5" width="10" customWidth="1"/>
  </cols>
  <sheetData>
    <row r="2" spans="1:5">
      <c r="B2" s="144"/>
      <c r="C2" s="144"/>
      <c r="D2" s="144" t="s">
        <v>127</v>
      </c>
      <c r="E2" s="144"/>
    </row>
    <row r="3" spans="1:5">
      <c r="B3" s="7"/>
      <c r="C3" s="78"/>
      <c r="D3" s="7"/>
      <c r="E3" s="84" t="s">
        <v>114</v>
      </c>
    </row>
    <row r="4" spans="1:5" ht="21" customHeight="1">
      <c r="A4" s="6"/>
      <c r="B4" s="7"/>
      <c r="C4" s="78"/>
      <c r="D4" s="7"/>
      <c r="E4" s="84" t="s">
        <v>140</v>
      </c>
    </row>
    <row r="5" spans="1:5">
      <c r="A5" s="6"/>
      <c r="B5" s="6"/>
    </row>
    <row r="6" spans="1:5" ht="14.45" customHeight="1">
      <c r="A6" s="6"/>
      <c r="B6" s="6"/>
    </row>
    <row r="7" spans="1:5" ht="18" customHeight="1">
      <c r="A7" s="146" t="s">
        <v>126</v>
      </c>
      <c r="B7" s="146"/>
      <c r="C7" s="146"/>
    </row>
    <row r="8" spans="1:5" ht="15.75">
      <c r="A8" s="146" t="s">
        <v>133</v>
      </c>
      <c r="B8" s="146"/>
      <c r="C8" s="146"/>
    </row>
    <row r="9" spans="1:5" ht="18" customHeight="1">
      <c r="A9" s="147"/>
      <c r="B9" s="147"/>
      <c r="C9" s="147"/>
      <c r="D9" s="148" t="s">
        <v>143</v>
      </c>
      <c r="E9" s="148"/>
    </row>
    <row r="10" spans="1:5" ht="29.25" customHeight="1">
      <c r="A10" s="79" t="s">
        <v>13</v>
      </c>
      <c r="B10" s="80" t="s">
        <v>121</v>
      </c>
      <c r="C10" s="85" t="s">
        <v>146</v>
      </c>
      <c r="D10" s="142" t="s">
        <v>156</v>
      </c>
      <c r="E10" s="85" t="s">
        <v>157</v>
      </c>
    </row>
    <row r="11" spans="1:5" s="57" customFormat="1" ht="16.5" customHeight="1">
      <c r="A11" s="55" t="s">
        <v>76</v>
      </c>
      <c r="B11" s="56"/>
      <c r="C11" s="139">
        <f>C12+C18+C22+C26+C28+C37+C39+C41+C43+C45+C48+C50+C53+C55+C61+C64</f>
        <v>109816.2</v>
      </c>
      <c r="D11" s="139">
        <f t="shared" ref="D11:E11" si="0">D12+D18+D22+D26+D28+D37+D39+D41+D43+D45+D48+D50+D53+D55+D61+D64</f>
        <v>-4141.5</v>
      </c>
      <c r="E11" s="139">
        <f t="shared" si="0"/>
        <v>105674.7</v>
      </c>
    </row>
    <row r="12" spans="1:5" s="57" customFormat="1" ht="16.5" customHeight="1">
      <c r="A12" s="58" t="s">
        <v>77</v>
      </c>
      <c r="B12" s="59">
        <v>1111</v>
      </c>
      <c r="C12" s="118">
        <f>SUM(C13:C17)</f>
        <v>18964.5</v>
      </c>
      <c r="D12" s="118">
        <f t="shared" ref="D12" si="1">SUM(D13:D17)</f>
        <v>864</v>
      </c>
      <c r="E12" s="118">
        <f t="shared" ref="E12" si="2">SUM(E13:E17)</f>
        <v>19828.5</v>
      </c>
    </row>
    <row r="13" spans="1:5" ht="14.25" customHeight="1">
      <c r="A13" s="60" t="s">
        <v>78</v>
      </c>
      <c r="B13" s="61">
        <v>111110</v>
      </c>
      <c r="C13" s="140">
        <v>18304.5</v>
      </c>
      <c r="D13" s="31">
        <v>1000</v>
      </c>
      <c r="E13" s="119">
        <f t="shared" ref="E13:E60" si="3">SUM(C13+D13)</f>
        <v>19304.5</v>
      </c>
    </row>
    <row r="14" spans="1:5" ht="14.25" customHeight="1">
      <c r="A14" s="62" t="s">
        <v>79</v>
      </c>
      <c r="B14" s="61">
        <v>111121</v>
      </c>
      <c r="C14" s="140">
        <v>500</v>
      </c>
      <c r="D14" s="31">
        <v>-174</v>
      </c>
      <c r="E14" s="119">
        <f t="shared" si="3"/>
        <v>326</v>
      </c>
    </row>
    <row r="15" spans="1:5" ht="27.75" customHeight="1">
      <c r="A15" s="62" t="s">
        <v>122</v>
      </c>
      <c r="B15" s="61">
        <v>111124</v>
      </c>
      <c r="C15" s="140">
        <v>125</v>
      </c>
      <c r="D15" s="31"/>
      <c r="E15" s="119">
        <f t="shared" si="3"/>
        <v>125</v>
      </c>
    </row>
    <row r="16" spans="1:5" ht="27.75" customHeight="1">
      <c r="A16" s="62" t="s">
        <v>150</v>
      </c>
      <c r="B16" s="61">
        <v>111125</v>
      </c>
      <c r="C16" s="140"/>
      <c r="D16" s="119">
        <v>25</v>
      </c>
      <c r="E16" s="119">
        <f t="shared" ref="E16" si="4">SUM(C16+D16)</f>
        <v>25</v>
      </c>
    </row>
    <row r="17" spans="1:5" ht="25.5" customHeight="1">
      <c r="A17" s="63" t="s">
        <v>80</v>
      </c>
      <c r="B17" s="61">
        <v>111130</v>
      </c>
      <c r="C17" s="140">
        <v>35</v>
      </c>
      <c r="D17" s="31">
        <v>13</v>
      </c>
      <c r="E17" s="119">
        <f t="shared" si="3"/>
        <v>48</v>
      </c>
    </row>
    <row r="18" spans="1:5" s="57" customFormat="1" ht="18" customHeight="1">
      <c r="A18" s="64" t="s">
        <v>81</v>
      </c>
      <c r="B18" s="65">
        <v>1131</v>
      </c>
      <c r="C18" s="120">
        <f>SUM(C19:C21)</f>
        <v>47.7</v>
      </c>
      <c r="D18" s="120">
        <f t="shared" ref="D18" si="5">SUM(D19:D21)</f>
        <v>0</v>
      </c>
      <c r="E18" s="119">
        <f t="shared" si="3"/>
        <v>47.7</v>
      </c>
    </row>
    <row r="19" spans="1:5" ht="25.5" customHeight="1">
      <c r="A19" s="66" t="s">
        <v>82</v>
      </c>
      <c r="B19" s="37">
        <v>113110</v>
      </c>
      <c r="C19" s="140">
        <v>4.5</v>
      </c>
      <c r="D19" s="31"/>
      <c r="E19" s="119">
        <f t="shared" si="3"/>
        <v>4.5</v>
      </c>
    </row>
    <row r="20" spans="1:5" ht="25.5" customHeight="1">
      <c r="A20" s="67" t="s">
        <v>83</v>
      </c>
      <c r="B20" s="38" t="s">
        <v>84</v>
      </c>
      <c r="C20" s="140">
        <v>3.1</v>
      </c>
      <c r="D20" s="31"/>
      <c r="E20" s="119">
        <f t="shared" si="3"/>
        <v>3.1</v>
      </c>
    </row>
    <row r="21" spans="1:5" ht="16.5" customHeight="1">
      <c r="A21" s="66" t="s">
        <v>85</v>
      </c>
      <c r="B21" s="37">
        <v>113130</v>
      </c>
      <c r="C21" s="140">
        <v>40.1</v>
      </c>
      <c r="D21" s="31"/>
      <c r="E21" s="119">
        <f t="shared" si="3"/>
        <v>40.1</v>
      </c>
    </row>
    <row r="22" spans="1:5" s="57" customFormat="1" ht="15" customHeight="1">
      <c r="A22" s="64" t="s">
        <v>86</v>
      </c>
      <c r="B22" s="68" t="s">
        <v>87</v>
      </c>
      <c r="C22" s="120">
        <f>SUM(C23:C25)</f>
        <v>4030</v>
      </c>
      <c r="D22" s="120">
        <f t="shared" ref="D22" si="6">SUM(D23:D25)</f>
        <v>-1175</v>
      </c>
      <c r="E22" s="120">
        <f t="shared" ref="E22" si="7">SUM(E23:E25)</f>
        <v>2855</v>
      </c>
    </row>
    <row r="23" spans="1:5">
      <c r="A23" s="66" t="s">
        <v>88</v>
      </c>
      <c r="B23" s="37">
        <v>113210</v>
      </c>
      <c r="C23" s="140">
        <v>250</v>
      </c>
      <c r="D23" s="31">
        <v>-35</v>
      </c>
      <c r="E23" s="119">
        <f t="shared" si="3"/>
        <v>215</v>
      </c>
    </row>
    <row r="24" spans="1:5" ht="38.25">
      <c r="A24" s="66" t="s">
        <v>123</v>
      </c>
      <c r="B24" s="37">
        <v>113230</v>
      </c>
      <c r="C24" s="140">
        <v>1900</v>
      </c>
      <c r="D24" s="119">
        <v>-500</v>
      </c>
      <c r="E24" s="119">
        <f t="shared" si="3"/>
        <v>1400</v>
      </c>
    </row>
    <row r="25" spans="1:5" ht="25.5">
      <c r="A25" s="66" t="s">
        <v>124</v>
      </c>
      <c r="B25" s="37">
        <v>113240</v>
      </c>
      <c r="C25" s="140">
        <v>1880</v>
      </c>
      <c r="D25" s="119">
        <v>-640</v>
      </c>
      <c r="E25" s="119">
        <f t="shared" si="3"/>
        <v>1240</v>
      </c>
    </row>
    <row r="26" spans="1:5" ht="15.75">
      <c r="A26" s="70" t="s">
        <v>152</v>
      </c>
      <c r="B26" s="69">
        <v>1133</v>
      </c>
      <c r="C26" s="120">
        <f>SUM(C27:C27)</f>
        <v>0</v>
      </c>
      <c r="D26" s="120">
        <f t="shared" ref="D26" si="8">SUM(D27:D27)</f>
        <v>13</v>
      </c>
      <c r="E26" s="120">
        <f t="shared" ref="E26" si="9">SUM(E27:E27)</f>
        <v>13</v>
      </c>
    </row>
    <row r="27" spans="1:5">
      <c r="A27" s="66" t="s">
        <v>151</v>
      </c>
      <c r="B27" s="37">
        <v>113313</v>
      </c>
      <c r="C27" s="119"/>
      <c r="D27" s="31">
        <v>13</v>
      </c>
      <c r="E27" s="119">
        <f t="shared" ref="E27" si="10">SUM(C27+D27)</f>
        <v>13</v>
      </c>
    </row>
    <row r="28" spans="1:5" ht="16.5" customHeight="1">
      <c r="A28" s="70" t="s">
        <v>89</v>
      </c>
      <c r="B28" s="69">
        <v>1144</v>
      </c>
      <c r="C28" s="120">
        <f>SUM(C29:C36)</f>
        <v>12855.7</v>
      </c>
      <c r="D28" s="120">
        <f t="shared" ref="D28" si="11">SUM(D29:D36)</f>
        <v>-1309.5</v>
      </c>
      <c r="E28" s="120">
        <f t="shared" ref="E28" si="12">SUM(E29:E36)</f>
        <v>11546.2</v>
      </c>
    </row>
    <row r="29" spans="1:5">
      <c r="A29" s="66" t="s">
        <v>90</v>
      </c>
      <c r="B29" s="37">
        <v>114411</v>
      </c>
      <c r="C29" s="119">
        <v>1361</v>
      </c>
      <c r="D29" s="119">
        <v>-400</v>
      </c>
      <c r="E29" s="119">
        <f t="shared" si="3"/>
        <v>961</v>
      </c>
    </row>
    <row r="30" spans="1:5" ht="12.75" customHeight="1">
      <c r="A30" s="66" t="s">
        <v>91</v>
      </c>
      <c r="B30" s="37">
        <v>114412</v>
      </c>
      <c r="C30" s="119">
        <v>2020</v>
      </c>
      <c r="D30" s="119">
        <v>135.5</v>
      </c>
      <c r="E30" s="119">
        <f t="shared" si="3"/>
        <v>2155.5</v>
      </c>
    </row>
    <row r="31" spans="1:5" ht="24.75" customHeight="1">
      <c r="A31" s="66" t="s">
        <v>92</v>
      </c>
      <c r="B31" s="37">
        <v>114413</v>
      </c>
      <c r="C31" s="119">
        <v>760</v>
      </c>
      <c r="D31" s="119">
        <v>-300</v>
      </c>
      <c r="E31" s="119">
        <f t="shared" si="3"/>
        <v>460</v>
      </c>
    </row>
    <row r="32" spans="1:5" ht="12.75" customHeight="1">
      <c r="A32" s="66" t="s">
        <v>93</v>
      </c>
      <c r="B32" s="37">
        <v>114415</v>
      </c>
      <c r="C32" s="119">
        <v>860</v>
      </c>
      <c r="D32" s="119">
        <v>-700</v>
      </c>
      <c r="E32" s="119">
        <f t="shared" si="3"/>
        <v>160</v>
      </c>
    </row>
    <row r="33" spans="1:5" ht="12.75" customHeight="1">
      <c r="A33" s="66" t="s">
        <v>94</v>
      </c>
      <c r="B33" s="37">
        <v>114416</v>
      </c>
      <c r="C33" s="119">
        <v>117.7</v>
      </c>
      <c r="D33" s="119"/>
      <c r="E33" s="119">
        <f t="shared" si="3"/>
        <v>117.7</v>
      </c>
    </row>
    <row r="34" spans="1:5" ht="12.75" customHeight="1">
      <c r="A34" s="66" t="s">
        <v>95</v>
      </c>
      <c r="B34" s="37">
        <v>114418</v>
      </c>
      <c r="C34" s="119">
        <v>6687</v>
      </c>
      <c r="D34" s="119">
        <v>300</v>
      </c>
      <c r="E34" s="119">
        <f t="shared" si="3"/>
        <v>6987</v>
      </c>
    </row>
    <row r="35" spans="1:5" s="57" customFormat="1" ht="15.75">
      <c r="A35" s="66" t="s">
        <v>96</v>
      </c>
      <c r="B35" s="37">
        <v>114421</v>
      </c>
      <c r="C35" s="119">
        <v>700</v>
      </c>
      <c r="D35" s="119">
        <v>-75</v>
      </c>
      <c r="E35" s="119">
        <f t="shared" si="3"/>
        <v>625</v>
      </c>
    </row>
    <row r="36" spans="1:5" ht="12" customHeight="1">
      <c r="A36" s="66" t="s">
        <v>97</v>
      </c>
      <c r="B36" s="37">
        <v>114423</v>
      </c>
      <c r="C36" s="119">
        <v>350</v>
      </c>
      <c r="D36" s="119">
        <v>-270</v>
      </c>
      <c r="E36" s="119">
        <f t="shared" si="3"/>
        <v>80</v>
      </c>
    </row>
    <row r="37" spans="1:5" s="57" customFormat="1" ht="35.25" customHeight="1">
      <c r="A37" s="71" t="s">
        <v>98</v>
      </c>
      <c r="B37" s="69">
        <v>1145</v>
      </c>
      <c r="C37" s="121">
        <f>SUM(C38)</f>
        <v>1100</v>
      </c>
      <c r="D37" s="121">
        <f t="shared" ref="D37" si="13">SUM(D38)</f>
        <v>50</v>
      </c>
      <c r="E37" s="121">
        <f t="shared" ref="E37" si="14">SUM(E38)</f>
        <v>1150</v>
      </c>
    </row>
    <row r="38" spans="1:5" ht="18" customHeight="1">
      <c r="A38" s="66" t="s">
        <v>99</v>
      </c>
      <c r="B38" s="37">
        <v>114522</v>
      </c>
      <c r="C38" s="119">
        <v>1100</v>
      </c>
      <c r="D38" s="119">
        <v>50</v>
      </c>
      <c r="E38" s="119">
        <f t="shared" si="3"/>
        <v>1150</v>
      </c>
    </row>
    <row r="39" spans="1:5" s="57" customFormat="1" ht="17.25" customHeight="1">
      <c r="A39" s="72" t="s">
        <v>100</v>
      </c>
      <c r="B39" s="39">
        <v>1412</v>
      </c>
      <c r="C39" s="122">
        <f>C40</f>
        <v>1220</v>
      </c>
      <c r="D39" s="122">
        <f t="shared" ref="D39" si="15">D40</f>
        <v>-1220</v>
      </c>
      <c r="E39" s="122">
        <f t="shared" ref="E39" si="16">E40</f>
        <v>0</v>
      </c>
    </row>
    <row r="40" spans="1:5" ht="30.75" customHeight="1">
      <c r="A40" s="73" t="s">
        <v>101</v>
      </c>
      <c r="B40" s="37">
        <v>141233</v>
      </c>
      <c r="C40" s="119">
        <v>1220</v>
      </c>
      <c r="D40" s="119">
        <v>-1220</v>
      </c>
      <c r="E40" s="119">
        <f t="shared" si="3"/>
        <v>0</v>
      </c>
    </row>
    <row r="41" spans="1:5" s="57" customFormat="1" ht="16.5" customHeight="1">
      <c r="A41" s="70" t="s">
        <v>102</v>
      </c>
      <c r="B41" s="69">
        <v>1415</v>
      </c>
      <c r="C41" s="121">
        <f>C42</f>
        <v>5186.5</v>
      </c>
      <c r="D41" s="121">
        <f t="shared" ref="D41" si="17">D42</f>
        <v>-1500</v>
      </c>
      <c r="E41" s="121">
        <f t="shared" ref="E41" si="18">E42</f>
        <v>3686.5</v>
      </c>
    </row>
    <row r="42" spans="1:5" ht="27.75" customHeight="1">
      <c r="A42" s="74" t="s">
        <v>103</v>
      </c>
      <c r="B42" s="37">
        <v>141533</v>
      </c>
      <c r="C42" s="140">
        <v>5186.5</v>
      </c>
      <c r="D42" s="119">
        <v>-1500</v>
      </c>
      <c r="E42" s="119">
        <f t="shared" si="3"/>
        <v>3686.5</v>
      </c>
    </row>
    <row r="43" spans="1:5" ht="13.5" customHeight="1">
      <c r="A43" s="75" t="s">
        <v>104</v>
      </c>
      <c r="B43" s="69">
        <v>1422</v>
      </c>
      <c r="C43" s="120">
        <f>SUM(C44:C44)</f>
        <v>6</v>
      </c>
      <c r="D43" s="120">
        <f t="shared" ref="D43" si="19">SUM(D44:D44)</f>
        <v>3</v>
      </c>
      <c r="E43" s="120">
        <f t="shared" ref="E43" si="20">SUM(E44:E44)</f>
        <v>9</v>
      </c>
    </row>
    <row r="44" spans="1:5" s="57" customFormat="1" ht="25.5" customHeight="1">
      <c r="A44" s="62" t="s">
        <v>105</v>
      </c>
      <c r="B44" s="37">
        <v>142215</v>
      </c>
      <c r="C44" s="140">
        <v>6</v>
      </c>
      <c r="D44" s="119">
        <v>3</v>
      </c>
      <c r="E44" s="119">
        <f t="shared" si="3"/>
        <v>9</v>
      </c>
    </row>
    <row r="45" spans="1:5" ht="33" customHeight="1">
      <c r="A45" s="75" t="s">
        <v>106</v>
      </c>
      <c r="B45" s="69">
        <v>1423</v>
      </c>
      <c r="C45" s="121">
        <f>SUM(C46:C47)</f>
        <v>3728.9</v>
      </c>
      <c r="D45" s="121">
        <f t="shared" ref="D45" si="21">SUM(D46:D47)</f>
        <v>200</v>
      </c>
      <c r="E45" s="121">
        <f t="shared" ref="E45" si="22">SUM(E46:E47)</f>
        <v>3928.9</v>
      </c>
    </row>
    <row r="46" spans="1:5" ht="18.75" customHeight="1">
      <c r="A46" s="62" t="s">
        <v>107</v>
      </c>
      <c r="B46" s="37">
        <v>142310</v>
      </c>
      <c r="C46" s="119">
        <v>3476.5</v>
      </c>
      <c r="D46" s="119">
        <v>-50</v>
      </c>
      <c r="E46" s="119">
        <f t="shared" si="3"/>
        <v>3426.5</v>
      </c>
    </row>
    <row r="47" spans="1:5" s="57" customFormat="1" ht="16.5" customHeight="1">
      <c r="A47" s="62" t="s">
        <v>108</v>
      </c>
      <c r="B47" s="37">
        <v>142320</v>
      </c>
      <c r="C47" s="119">
        <v>252.4</v>
      </c>
      <c r="D47" s="31">
        <v>250</v>
      </c>
      <c r="E47" s="119">
        <f t="shared" si="3"/>
        <v>502.4</v>
      </c>
    </row>
    <row r="48" spans="1:5" ht="13.5" customHeight="1">
      <c r="A48" s="58" t="s">
        <v>109</v>
      </c>
      <c r="B48" s="69">
        <v>1431</v>
      </c>
      <c r="C48" s="121">
        <f>SUM(C49)</f>
        <v>80</v>
      </c>
      <c r="D48" s="121">
        <f t="shared" ref="D48" si="23">SUM(D49)</f>
        <v>-67</v>
      </c>
      <c r="E48" s="121">
        <f t="shared" ref="E48" si="24">SUM(E49)</f>
        <v>13</v>
      </c>
    </row>
    <row r="49" spans="1:5" s="57" customFormat="1" ht="19.5" customHeight="1">
      <c r="A49" s="62" t="s">
        <v>110</v>
      </c>
      <c r="B49" s="37">
        <v>143130</v>
      </c>
      <c r="C49" s="119">
        <v>80</v>
      </c>
      <c r="D49" s="119">
        <v>-67</v>
      </c>
      <c r="E49" s="119">
        <f t="shared" si="3"/>
        <v>13</v>
      </c>
    </row>
    <row r="50" spans="1:5" ht="16.5" customHeight="1">
      <c r="A50" s="70" t="s">
        <v>135</v>
      </c>
      <c r="B50" s="69">
        <v>1441</v>
      </c>
      <c r="C50" s="121">
        <f>SUM(C51:C52)</f>
        <v>12741</v>
      </c>
      <c r="D50" s="121">
        <f t="shared" ref="D50" si="25">SUM(D51:D52)</f>
        <v>0</v>
      </c>
      <c r="E50" s="121">
        <f t="shared" ref="E50" si="26">SUM(E51:E52)</f>
        <v>12741</v>
      </c>
    </row>
    <row r="51" spans="1:5" ht="28.5" customHeight="1">
      <c r="A51" s="81" t="s">
        <v>136</v>
      </c>
      <c r="B51" s="40">
        <v>144113</v>
      </c>
      <c r="C51" s="119">
        <v>7582.4</v>
      </c>
      <c r="D51" s="31"/>
      <c r="E51" s="119">
        <f t="shared" si="3"/>
        <v>7582.4</v>
      </c>
    </row>
    <row r="52" spans="1:5" ht="30.75" customHeight="1">
      <c r="A52" s="82" t="s">
        <v>137</v>
      </c>
      <c r="B52" s="40">
        <v>144114</v>
      </c>
      <c r="C52" s="117">
        <v>5158.6000000000004</v>
      </c>
      <c r="D52" s="31"/>
      <c r="E52" s="119">
        <f t="shared" si="3"/>
        <v>5158.6000000000004</v>
      </c>
    </row>
    <row r="53" spans="1:5" ht="18.75" customHeight="1">
      <c r="A53" s="70" t="s">
        <v>138</v>
      </c>
      <c r="B53" s="65">
        <v>1442</v>
      </c>
      <c r="C53" s="123">
        <f>SUM(C54)</f>
        <v>7078.7</v>
      </c>
      <c r="D53" s="123">
        <f t="shared" ref="D53" si="27">SUM(D54)</f>
        <v>0</v>
      </c>
      <c r="E53" s="123">
        <f t="shared" ref="E53" si="28">SUM(E54)</f>
        <v>7078.7</v>
      </c>
    </row>
    <row r="54" spans="1:5" ht="30.75" customHeight="1">
      <c r="A54" s="82" t="s">
        <v>139</v>
      </c>
      <c r="B54" s="83">
        <v>144213</v>
      </c>
      <c r="C54" s="117">
        <v>7078.7</v>
      </c>
      <c r="D54" s="31"/>
      <c r="E54" s="119">
        <f t="shared" si="3"/>
        <v>7078.7</v>
      </c>
    </row>
    <row r="55" spans="1:5" ht="31.5" customHeight="1">
      <c r="A55" s="70" t="s">
        <v>111</v>
      </c>
      <c r="B55" s="69">
        <v>1912</v>
      </c>
      <c r="C55" s="121">
        <f>SUM(C56:C60)</f>
        <v>42701.899999999994</v>
      </c>
      <c r="D55" s="121">
        <f t="shared" ref="D55" si="29">SUM(D56:D60)</f>
        <v>0</v>
      </c>
      <c r="E55" s="121">
        <f t="shared" ref="E55" si="30">SUM(E56:E60)</f>
        <v>42701.899999999994</v>
      </c>
    </row>
    <row r="56" spans="1:5" s="96" customFormat="1" ht="50.25" customHeight="1">
      <c r="A56" s="98" t="s">
        <v>112</v>
      </c>
      <c r="B56" s="112">
        <v>191211</v>
      </c>
      <c r="C56" s="117">
        <v>35405.800000000003</v>
      </c>
      <c r="D56" s="119"/>
      <c r="E56" s="119">
        <f t="shared" si="3"/>
        <v>35405.800000000003</v>
      </c>
    </row>
    <row r="57" spans="1:5" s="96" customFormat="1" ht="39" customHeight="1">
      <c r="A57" s="100" t="s">
        <v>128</v>
      </c>
      <c r="B57" s="99">
        <v>191212</v>
      </c>
      <c r="C57" s="141">
        <v>49</v>
      </c>
      <c r="D57" s="31"/>
      <c r="E57" s="119">
        <f t="shared" si="3"/>
        <v>49</v>
      </c>
    </row>
    <row r="58" spans="1:5" s="96" customFormat="1" ht="36.75" customHeight="1">
      <c r="A58" s="98" t="s">
        <v>125</v>
      </c>
      <c r="B58" s="99">
        <v>191216</v>
      </c>
      <c r="C58" s="141">
        <v>2984.7</v>
      </c>
      <c r="D58" s="31"/>
      <c r="E58" s="119">
        <f t="shared" si="3"/>
        <v>2984.7</v>
      </c>
    </row>
    <row r="59" spans="1:5" s="96" customFormat="1" ht="25.5" customHeight="1">
      <c r="A59" s="98" t="s">
        <v>113</v>
      </c>
      <c r="B59" s="99">
        <v>191231</v>
      </c>
      <c r="C59" s="141">
        <v>2356.1999999999998</v>
      </c>
      <c r="D59" s="31"/>
      <c r="E59" s="119">
        <f t="shared" si="3"/>
        <v>2356.1999999999998</v>
      </c>
    </row>
    <row r="60" spans="1:5" s="96" customFormat="1" ht="26.25" customHeight="1">
      <c r="A60" s="101" t="s">
        <v>132</v>
      </c>
      <c r="B60" s="99">
        <v>191239</v>
      </c>
      <c r="C60" s="141">
        <v>1906.2</v>
      </c>
      <c r="D60" s="31"/>
      <c r="E60" s="119">
        <f t="shared" si="3"/>
        <v>1906.2</v>
      </c>
    </row>
    <row r="61" spans="1:5" s="96" customFormat="1" ht="36" customHeight="1">
      <c r="A61" s="113" t="s">
        <v>141</v>
      </c>
      <c r="B61" s="69">
        <v>4152</v>
      </c>
      <c r="C61" s="124">
        <f>SUM(C62)</f>
        <v>24</v>
      </c>
      <c r="D61" s="124">
        <f t="shared" ref="D61:D63" si="31">SUM(D62)</f>
        <v>0</v>
      </c>
      <c r="E61" s="124">
        <f t="shared" ref="E61:E63" si="32">SUM(E62)</f>
        <v>24</v>
      </c>
    </row>
    <row r="62" spans="1:5" s="96" customFormat="1">
      <c r="A62" s="101" t="s">
        <v>142</v>
      </c>
      <c r="B62" s="99">
        <v>415240</v>
      </c>
      <c r="C62" s="141">
        <v>24</v>
      </c>
      <c r="D62" s="125"/>
      <c r="E62" s="119">
        <f>SUM(C62+D62)</f>
        <v>24</v>
      </c>
    </row>
    <row r="63" spans="1:5" ht="15.75">
      <c r="A63" s="114" t="s">
        <v>153</v>
      </c>
      <c r="B63" s="102">
        <v>4181</v>
      </c>
      <c r="C63" s="124">
        <f>SUM(C64)</f>
        <v>51.3</v>
      </c>
      <c r="D63" s="124">
        <f t="shared" si="31"/>
        <v>0</v>
      </c>
      <c r="E63" s="124">
        <f t="shared" si="32"/>
        <v>51.3</v>
      </c>
    </row>
    <row r="64" spans="1:5" s="22" customFormat="1" ht="15.75" customHeight="1">
      <c r="A64" s="105" t="s">
        <v>154</v>
      </c>
      <c r="B64" s="112">
        <v>418130</v>
      </c>
      <c r="C64" s="117">
        <v>51.3</v>
      </c>
      <c r="D64" s="119"/>
      <c r="E64" s="119">
        <f>SUM(C64+D64)</f>
        <v>51.3</v>
      </c>
    </row>
    <row r="65" spans="1:5">
      <c r="A65" s="107"/>
      <c r="B65" s="108"/>
      <c r="C65" s="109"/>
      <c r="D65" s="110"/>
      <c r="E65" s="111"/>
    </row>
    <row r="66" spans="1:5">
      <c r="A66" s="76" t="s">
        <v>129</v>
      </c>
      <c r="B66" s="1"/>
    </row>
    <row r="67" spans="1:5" s="106" customFormat="1" ht="34.5" customHeight="1">
      <c r="A67" s="143" t="s">
        <v>149</v>
      </c>
      <c r="B67" s="143"/>
      <c r="C67" s="143"/>
      <c r="D67" s="143"/>
    </row>
    <row r="68" spans="1:5" s="106" customFormat="1" ht="34.5" customHeight="1">
      <c r="A68" s="143" t="s">
        <v>158</v>
      </c>
      <c r="B68" s="143"/>
      <c r="C68" s="143"/>
      <c r="D68" s="143"/>
    </row>
    <row r="69" spans="1:5" ht="33" customHeight="1">
      <c r="A69" s="143" t="s">
        <v>147</v>
      </c>
      <c r="B69" s="143"/>
      <c r="C69" s="143"/>
      <c r="D69" s="143"/>
    </row>
    <row r="70" spans="1:5">
      <c r="B70" s="1"/>
    </row>
  </sheetData>
  <mergeCells count="9">
    <mergeCell ref="A69:D69"/>
    <mergeCell ref="A67:D67"/>
    <mergeCell ref="B2:C2"/>
    <mergeCell ref="A7:C7"/>
    <mergeCell ref="A8:C8"/>
    <mergeCell ref="A9:C9"/>
    <mergeCell ref="D2:E2"/>
    <mergeCell ref="D9:E9"/>
    <mergeCell ref="A68:D68"/>
  </mergeCells>
  <pageMargins left="0.74803149606299213" right="0.19685039370078741" top="0.27559055118110237" bottom="0.38" header="0.31496062992125984" footer="0.49"/>
  <pageSetup paperSize="9" fitToHeight="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94"/>
  <sheetViews>
    <sheetView topLeftCell="A65" workbookViewId="0">
      <selection activeCell="D9" sqref="D9"/>
    </sheetView>
  </sheetViews>
  <sheetFormatPr defaultRowHeight="15"/>
  <cols>
    <col min="1" max="1" width="38" style="11" customWidth="1"/>
    <col min="2" max="2" width="7" style="3" customWidth="1"/>
    <col min="3" max="3" width="12.140625" customWidth="1"/>
    <col min="4" max="4" width="9.140625" customWidth="1"/>
    <col min="5" max="5" width="10.85546875" customWidth="1"/>
  </cols>
  <sheetData>
    <row r="2" spans="1:5">
      <c r="B2" s="144"/>
      <c r="C2" s="144"/>
      <c r="D2" s="144" t="s">
        <v>145</v>
      </c>
      <c r="E2" s="144"/>
    </row>
    <row r="3" spans="1:5">
      <c r="B3" s="7"/>
      <c r="C3" s="41"/>
      <c r="D3" s="7"/>
      <c r="E3" s="84" t="s">
        <v>114</v>
      </c>
    </row>
    <row r="4" spans="1:5" ht="19.5" customHeight="1">
      <c r="B4" s="7"/>
      <c r="C4" s="78"/>
      <c r="D4" s="7"/>
      <c r="E4" s="84" t="s">
        <v>140</v>
      </c>
    </row>
    <row r="5" spans="1:5" s="22" customFormat="1" ht="33.75" customHeight="1">
      <c r="A5" s="150" t="s">
        <v>144</v>
      </c>
      <c r="B5" s="150"/>
      <c r="C5" s="150"/>
      <c r="D5" s="149" t="s">
        <v>143</v>
      </c>
      <c r="E5" s="149"/>
    </row>
    <row r="6" spans="1:5" s="22" customFormat="1" ht="27" customHeight="1">
      <c r="A6" s="92" t="s">
        <v>13</v>
      </c>
      <c r="B6" s="93" t="s">
        <v>1</v>
      </c>
      <c r="C6" s="85" t="s">
        <v>146</v>
      </c>
      <c r="D6" s="142" t="s">
        <v>156</v>
      </c>
      <c r="E6" s="85" t="s">
        <v>157</v>
      </c>
    </row>
    <row r="7" spans="1:5" ht="15.75">
      <c r="A7" s="13" t="s">
        <v>31</v>
      </c>
      <c r="B7" s="14"/>
      <c r="C7" s="127">
        <f>SUM(C14+C25+C38+C48+C56+C67+C75+C32)</f>
        <v>127336.09999999999</v>
      </c>
      <c r="D7" s="127">
        <f t="shared" ref="D7" si="0">SUM(D14+D25+D38+D48+D56+D67+D75+D32)</f>
        <v>-4141.5</v>
      </c>
      <c r="E7" s="127">
        <f>SUM(E14+E25+E38+E48+E56+E67+E75+E32)</f>
        <v>123194.59999999999</v>
      </c>
    </row>
    <row r="8" spans="1:5" ht="15.75">
      <c r="A8" s="15" t="s">
        <v>155</v>
      </c>
      <c r="B8" s="77"/>
      <c r="C8" s="31">
        <v>29543.200000000001</v>
      </c>
      <c r="D8" s="119">
        <v>114.2</v>
      </c>
      <c r="E8" s="119">
        <f>SUM(C8+D8)</f>
        <v>29657.4</v>
      </c>
    </row>
    <row r="9" spans="1:5" ht="15.75">
      <c r="A9" s="13" t="s">
        <v>32</v>
      </c>
      <c r="B9" s="14"/>
      <c r="C9" s="128" t="s">
        <v>53</v>
      </c>
      <c r="D9" s="129"/>
      <c r="E9" s="129"/>
    </row>
    <row r="10" spans="1:5" s="96" customFormat="1" ht="18" customHeight="1">
      <c r="A10" s="94" t="s">
        <v>14</v>
      </c>
      <c r="B10" s="95" t="s">
        <v>33</v>
      </c>
      <c r="C10" s="130" t="s">
        <v>53</v>
      </c>
      <c r="D10" s="131"/>
      <c r="E10" s="129"/>
    </row>
    <row r="11" spans="1:5" ht="15.75">
      <c r="A11" s="13" t="s">
        <v>34</v>
      </c>
      <c r="B11" s="14"/>
      <c r="C11" s="132">
        <f>SUM(C12:C13)</f>
        <v>9367</v>
      </c>
      <c r="D11" s="132">
        <f t="shared" ref="D11:E11" si="1">SUM(D12:D13)</f>
        <v>-476.5</v>
      </c>
      <c r="E11" s="132">
        <f t="shared" si="1"/>
        <v>8890.5</v>
      </c>
    </row>
    <row r="12" spans="1:5">
      <c r="A12" s="33" t="s">
        <v>36</v>
      </c>
      <c r="B12" s="34">
        <v>1</v>
      </c>
      <c r="C12" s="31">
        <f>SUM(C14-C13)</f>
        <v>9034.6</v>
      </c>
      <c r="D12" s="31">
        <f>SUM(D14-D13)</f>
        <v>-676.5</v>
      </c>
      <c r="E12" s="31">
        <f t="shared" ref="E12" si="2">SUM(E14-E13)</f>
        <v>8358.1</v>
      </c>
    </row>
    <row r="13" spans="1:5" ht="30">
      <c r="A13" s="33" t="s">
        <v>35</v>
      </c>
      <c r="B13" s="34">
        <v>2</v>
      </c>
      <c r="C13" s="31">
        <v>332.4</v>
      </c>
      <c r="D13" s="31">
        <v>200</v>
      </c>
      <c r="E13" s="31">
        <f t="shared" ref="E13" si="3">SUM(C13+D13)</f>
        <v>532.4</v>
      </c>
    </row>
    <row r="14" spans="1:5" ht="15.75">
      <c r="A14" s="13" t="s">
        <v>12</v>
      </c>
      <c r="B14" s="14"/>
      <c r="C14" s="132">
        <f>SUM(C15+C17+C19)</f>
        <v>9367</v>
      </c>
      <c r="D14" s="132">
        <f t="shared" ref="D14:E14" si="4">SUM(D15+D17+D19)</f>
        <v>-476.5</v>
      </c>
      <c r="E14" s="132">
        <f t="shared" si="4"/>
        <v>8890.5</v>
      </c>
    </row>
    <row r="15" spans="1:5" ht="15.75">
      <c r="A15" s="13" t="s">
        <v>56</v>
      </c>
      <c r="B15" s="14" t="s">
        <v>47</v>
      </c>
      <c r="C15" s="132">
        <f>SUM(C16)</f>
        <v>8282</v>
      </c>
      <c r="D15" s="132">
        <f t="shared" ref="D15:E15" si="5">SUM(D16)</f>
        <v>-476.5</v>
      </c>
      <c r="E15" s="132">
        <f t="shared" si="5"/>
        <v>7805.5</v>
      </c>
    </row>
    <row r="16" spans="1:5">
      <c r="A16" s="33" t="s">
        <v>55</v>
      </c>
      <c r="B16" s="34" t="s">
        <v>37</v>
      </c>
      <c r="C16" s="31">
        <v>8282</v>
      </c>
      <c r="D16" s="119">
        <v>-476.5</v>
      </c>
      <c r="E16" s="119">
        <f>SUM(C16+D16)</f>
        <v>7805.5</v>
      </c>
    </row>
    <row r="17" spans="1:5" ht="15.75">
      <c r="A17" s="17" t="s">
        <v>57</v>
      </c>
      <c r="B17" s="14" t="s">
        <v>40</v>
      </c>
      <c r="C17" s="132">
        <f>SUM(C18)</f>
        <v>1000</v>
      </c>
      <c r="D17" s="132">
        <f t="shared" ref="D17:E17" si="6">SUM(D18)</f>
        <v>0</v>
      </c>
      <c r="E17" s="132">
        <f t="shared" si="6"/>
        <v>1000</v>
      </c>
    </row>
    <row r="18" spans="1:5" ht="30">
      <c r="A18" s="33" t="s">
        <v>17</v>
      </c>
      <c r="B18" s="34" t="s">
        <v>38</v>
      </c>
      <c r="C18" s="31">
        <v>1000</v>
      </c>
      <c r="D18" s="129"/>
      <c r="E18" s="31">
        <f>SUM(C18+D18)</f>
        <v>1000</v>
      </c>
    </row>
    <row r="19" spans="1:5" ht="31.5">
      <c r="A19" s="17" t="s">
        <v>59</v>
      </c>
      <c r="B19" s="14" t="s">
        <v>58</v>
      </c>
      <c r="C19" s="132">
        <f>SUM(C20)</f>
        <v>85</v>
      </c>
      <c r="D19" s="132">
        <f t="shared" ref="D19:E19" si="7">SUM(D20)</f>
        <v>0</v>
      </c>
      <c r="E19" s="132">
        <f t="shared" si="7"/>
        <v>85</v>
      </c>
    </row>
    <row r="20" spans="1:5" ht="30">
      <c r="A20" s="35" t="s">
        <v>51</v>
      </c>
      <c r="B20" s="34" t="s">
        <v>50</v>
      </c>
      <c r="C20" s="31">
        <v>85</v>
      </c>
      <c r="D20" s="129"/>
      <c r="E20" s="31">
        <f>SUM(C20+D20)</f>
        <v>85</v>
      </c>
    </row>
    <row r="21" spans="1:5" ht="17.25" customHeight="1">
      <c r="A21" s="29" t="s">
        <v>48</v>
      </c>
      <c r="B21" s="30" t="s">
        <v>47</v>
      </c>
      <c r="C21" s="125"/>
      <c r="D21" s="129"/>
      <c r="E21" s="129"/>
    </row>
    <row r="22" spans="1:5" ht="15.75">
      <c r="A22" s="13" t="s">
        <v>34</v>
      </c>
      <c r="B22" s="14"/>
      <c r="C22" s="132">
        <f>SUM(C23:C24)</f>
        <v>1178.0999999999999</v>
      </c>
      <c r="D22" s="132">
        <f t="shared" ref="D22:E22" si="8">SUM(D23:D24)</f>
        <v>-488.6</v>
      </c>
      <c r="E22" s="132">
        <f t="shared" si="8"/>
        <v>689.49999999999989</v>
      </c>
    </row>
    <row r="23" spans="1:5">
      <c r="A23" s="33" t="s">
        <v>36</v>
      </c>
      <c r="B23" s="34">
        <v>1</v>
      </c>
      <c r="C23" s="31">
        <f>SUM(C25)</f>
        <v>1178.0999999999999</v>
      </c>
      <c r="D23" s="31">
        <f t="shared" ref="D23" si="9">SUM(D25)</f>
        <v>-488.6</v>
      </c>
      <c r="E23" s="31">
        <f>SUM(C23+D23)</f>
        <v>689.49999999999989</v>
      </c>
    </row>
    <row r="24" spans="1:5" ht="33" customHeight="1">
      <c r="A24" s="33" t="s">
        <v>35</v>
      </c>
      <c r="B24" s="34">
        <v>2</v>
      </c>
      <c r="C24" s="31"/>
      <c r="D24" s="129"/>
      <c r="E24" s="129"/>
    </row>
    <row r="25" spans="1:5" ht="15.75">
      <c r="A25" s="13" t="s">
        <v>12</v>
      </c>
      <c r="B25" s="14"/>
      <c r="C25" s="132">
        <f>SUM(C26)</f>
        <v>1178.0999999999999</v>
      </c>
      <c r="D25" s="132">
        <f t="shared" ref="D25:E26" si="10">SUM(D26)</f>
        <v>-488.6</v>
      </c>
      <c r="E25" s="132">
        <f t="shared" si="10"/>
        <v>689.49999999999989</v>
      </c>
    </row>
    <row r="26" spans="1:5" ht="31.5">
      <c r="A26" s="13" t="s">
        <v>49</v>
      </c>
      <c r="B26" s="14" t="s">
        <v>60</v>
      </c>
      <c r="C26" s="132">
        <f>SUM(C27)</f>
        <v>1178.0999999999999</v>
      </c>
      <c r="D26" s="132">
        <f t="shared" si="10"/>
        <v>-488.6</v>
      </c>
      <c r="E26" s="132">
        <f t="shared" si="10"/>
        <v>689.49999999999989</v>
      </c>
    </row>
    <row r="27" spans="1:5" ht="15.75">
      <c r="A27" s="18" t="s">
        <v>130</v>
      </c>
      <c r="B27" s="16" t="s">
        <v>131</v>
      </c>
      <c r="C27" s="31">
        <v>1178.0999999999999</v>
      </c>
      <c r="D27" s="126">
        <v>-488.6</v>
      </c>
      <c r="E27" s="31">
        <f>SUM(C27+D27)</f>
        <v>689.49999999999989</v>
      </c>
    </row>
    <row r="28" spans="1:5" ht="22.5" customHeight="1">
      <c r="A28" s="27" t="s">
        <v>18</v>
      </c>
      <c r="B28" s="28" t="s">
        <v>73</v>
      </c>
      <c r="C28" s="133"/>
      <c r="D28" s="129"/>
      <c r="E28" s="129"/>
    </row>
    <row r="29" spans="1:5" ht="15.75">
      <c r="A29" s="13" t="s">
        <v>34</v>
      </c>
      <c r="B29" s="14"/>
      <c r="C29" s="132">
        <f>SUM(C30)</f>
        <v>32390</v>
      </c>
      <c r="D29" s="132">
        <f t="shared" ref="D29:E29" si="11">SUM(D30)</f>
        <v>0</v>
      </c>
      <c r="E29" s="132">
        <f t="shared" si="11"/>
        <v>32390</v>
      </c>
    </row>
    <row r="30" spans="1:5">
      <c r="A30" s="33" t="s">
        <v>36</v>
      </c>
      <c r="B30" s="34">
        <v>1</v>
      </c>
      <c r="C30" s="31">
        <f>SUM(C32)</f>
        <v>32390</v>
      </c>
      <c r="D30" s="129"/>
      <c r="E30" s="31">
        <f>SUM(C30+D30)</f>
        <v>32390</v>
      </c>
    </row>
    <row r="31" spans="1:5" ht="33" customHeight="1">
      <c r="A31" s="33" t="s">
        <v>41</v>
      </c>
      <c r="B31" s="34">
        <v>2</v>
      </c>
      <c r="C31" s="31"/>
      <c r="D31" s="129"/>
      <c r="E31" s="129"/>
    </row>
    <row r="32" spans="1:5" ht="15.75">
      <c r="A32" s="13" t="s">
        <v>16</v>
      </c>
      <c r="B32" s="14"/>
      <c r="C32" s="132">
        <f>SUM(C33+C35)</f>
        <v>32390</v>
      </c>
      <c r="D32" s="132">
        <f t="shared" ref="D32:E32" si="12">SUM(D33+D35)</f>
        <v>-1010</v>
      </c>
      <c r="E32" s="132">
        <f t="shared" si="12"/>
        <v>31380</v>
      </c>
    </row>
    <row r="33" spans="1:5" ht="31.5">
      <c r="A33" s="13" t="s">
        <v>72</v>
      </c>
      <c r="B33" s="14" t="s">
        <v>71</v>
      </c>
      <c r="C33" s="132">
        <f>SUM(C34)</f>
        <v>-100</v>
      </c>
      <c r="D33" s="132">
        <f t="shared" ref="D33:E33" si="13">SUM(D34)</f>
        <v>-1150</v>
      </c>
      <c r="E33" s="132">
        <f t="shared" si="13"/>
        <v>-1250</v>
      </c>
    </row>
    <row r="34" spans="1:5">
      <c r="A34" s="33" t="s">
        <v>19</v>
      </c>
      <c r="B34" s="34">
        <v>5009</v>
      </c>
      <c r="C34" s="31">
        <v>-100</v>
      </c>
      <c r="D34" s="117">
        <v>-1150</v>
      </c>
      <c r="E34" s="119">
        <f t="shared" ref="E34:E36" si="14">SUM(C34+D34)</f>
        <v>-1250</v>
      </c>
    </row>
    <row r="35" spans="1:5" ht="15.75">
      <c r="A35" s="17" t="s">
        <v>70</v>
      </c>
      <c r="B35" s="14" t="s">
        <v>69</v>
      </c>
      <c r="C35" s="132">
        <f>SUM(C36)</f>
        <v>32490</v>
      </c>
      <c r="D35" s="132">
        <f t="shared" ref="D35:E35" si="15">SUM(D36)</f>
        <v>140</v>
      </c>
      <c r="E35" s="132">
        <f t="shared" si="15"/>
        <v>32630</v>
      </c>
    </row>
    <row r="36" spans="1:5">
      <c r="A36" s="33" t="s">
        <v>20</v>
      </c>
      <c r="B36" s="34">
        <v>6402</v>
      </c>
      <c r="C36" s="31">
        <v>32490</v>
      </c>
      <c r="D36" s="31">
        <v>140</v>
      </c>
      <c r="E36" s="119">
        <f t="shared" si="14"/>
        <v>32630</v>
      </c>
    </row>
    <row r="37" spans="1:5" ht="19.5">
      <c r="A37" s="45" t="s">
        <v>116</v>
      </c>
      <c r="B37" s="46" t="s">
        <v>115</v>
      </c>
      <c r="C37" s="134"/>
      <c r="D37" s="129"/>
      <c r="E37" s="129"/>
    </row>
    <row r="38" spans="1:5" ht="15.75">
      <c r="A38" s="47" t="s">
        <v>34</v>
      </c>
      <c r="B38" s="48"/>
      <c r="C38" s="135">
        <f>SUM(C39)</f>
        <v>768.3</v>
      </c>
      <c r="D38" s="135">
        <f t="shared" ref="D38:E38" si="16">SUM(D39)</f>
        <v>-66.400000000000006</v>
      </c>
      <c r="E38" s="135">
        <f t="shared" si="16"/>
        <v>701.9</v>
      </c>
    </row>
    <row r="39" spans="1:5">
      <c r="A39" s="49" t="s">
        <v>36</v>
      </c>
      <c r="B39" s="50">
        <v>1</v>
      </c>
      <c r="C39" s="51">
        <f>SUM(C41)</f>
        <v>768.3</v>
      </c>
      <c r="D39" s="51">
        <f>SUM(D41)</f>
        <v>-66.400000000000006</v>
      </c>
      <c r="E39" s="31">
        <f>SUM(C39+D39)</f>
        <v>701.9</v>
      </c>
    </row>
    <row r="40" spans="1:5" ht="30">
      <c r="A40" s="49" t="s">
        <v>41</v>
      </c>
      <c r="B40" s="50">
        <v>2</v>
      </c>
      <c r="C40" s="51"/>
      <c r="D40" s="129"/>
      <c r="E40" s="129"/>
    </row>
    <row r="41" spans="1:5" ht="15.75">
      <c r="A41" s="47" t="s">
        <v>16</v>
      </c>
      <c r="B41" s="48"/>
      <c r="C41" s="135">
        <f>SUM(C42)</f>
        <v>768.3</v>
      </c>
      <c r="D41" s="135">
        <f t="shared" ref="D41:E42" si="17">SUM(D42)</f>
        <v>-66.400000000000006</v>
      </c>
      <c r="E41" s="135">
        <f t="shared" si="17"/>
        <v>701.9</v>
      </c>
    </row>
    <row r="42" spans="1:5" ht="15.75">
      <c r="A42" s="52" t="s">
        <v>116</v>
      </c>
      <c r="B42" s="53" t="s">
        <v>119</v>
      </c>
      <c r="C42" s="135">
        <f>SUM(C43)</f>
        <v>768.3</v>
      </c>
      <c r="D42" s="135">
        <f t="shared" si="17"/>
        <v>-66.400000000000006</v>
      </c>
      <c r="E42" s="135">
        <f t="shared" si="17"/>
        <v>701.9</v>
      </c>
    </row>
    <row r="43" spans="1:5" ht="30.75">
      <c r="A43" s="49" t="s">
        <v>117</v>
      </c>
      <c r="B43" s="54" t="s">
        <v>118</v>
      </c>
      <c r="C43" s="51">
        <v>768.3</v>
      </c>
      <c r="D43" s="31">
        <v>-66.400000000000006</v>
      </c>
      <c r="E43" s="31">
        <f>SUM(C43+D43)</f>
        <v>701.9</v>
      </c>
    </row>
    <row r="44" spans="1:5" s="22" customFormat="1" ht="38.25" customHeight="1">
      <c r="A44" s="29" t="s">
        <v>21</v>
      </c>
      <c r="B44" s="32" t="s">
        <v>39</v>
      </c>
      <c r="C44" s="119"/>
      <c r="D44" s="136"/>
      <c r="E44" s="136"/>
    </row>
    <row r="45" spans="1:5" ht="15.75">
      <c r="A45" s="13" t="s">
        <v>15</v>
      </c>
      <c r="B45" s="14"/>
      <c r="C45" s="132">
        <f>SUM(C46:C47)</f>
        <v>22369.3</v>
      </c>
      <c r="D45" s="132">
        <f t="shared" ref="D45:E45" si="18">SUM(D46:D47)</f>
        <v>0</v>
      </c>
      <c r="E45" s="132">
        <f t="shared" si="18"/>
        <v>22369.3</v>
      </c>
    </row>
    <row r="46" spans="1:5">
      <c r="A46" s="33" t="s">
        <v>36</v>
      </c>
      <c r="B46" s="34">
        <v>1</v>
      </c>
      <c r="C46" s="31">
        <f>SUM(C48-C47)</f>
        <v>21961.399999999998</v>
      </c>
      <c r="D46" s="129"/>
      <c r="E46" s="31">
        <f>SUM(C46+D46)</f>
        <v>21961.399999999998</v>
      </c>
    </row>
    <row r="47" spans="1:5" ht="30">
      <c r="A47" s="33" t="s">
        <v>35</v>
      </c>
      <c r="B47" s="34">
        <v>2</v>
      </c>
      <c r="C47" s="31">
        <v>407.9</v>
      </c>
      <c r="D47" s="137"/>
      <c r="E47" s="31">
        <f t="shared" ref="E47" si="19">SUM(C47+D47)</f>
        <v>407.9</v>
      </c>
    </row>
    <row r="48" spans="1:5" ht="15.75">
      <c r="A48" s="13" t="s">
        <v>16</v>
      </c>
      <c r="B48" s="14"/>
      <c r="C48" s="132">
        <f>SUM(C49)</f>
        <v>22369.3</v>
      </c>
      <c r="D48" s="132">
        <f t="shared" ref="D48:E48" si="20">SUM(D49)</f>
        <v>-2100</v>
      </c>
      <c r="E48" s="132">
        <f t="shared" si="20"/>
        <v>20269.3</v>
      </c>
    </row>
    <row r="49" spans="1:5" ht="31.5">
      <c r="A49" s="13" t="s">
        <v>22</v>
      </c>
      <c r="B49" s="14" t="s">
        <v>68</v>
      </c>
      <c r="C49" s="132">
        <f>SUM(C50:C51)</f>
        <v>22369.3</v>
      </c>
      <c r="D49" s="132">
        <f t="shared" ref="D49:E49" si="21">SUM(D50:D51)</f>
        <v>-2100</v>
      </c>
      <c r="E49" s="132">
        <f t="shared" si="21"/>
        <v>20269.3</v>
      </c>
    </row>
    <row r="50" spans="1:5" ht="30">
      <c r="A50" s="33" t="s">
        <v>22</v>
      </c>
      <c r="B50" s="34">
        <v>7502</v>
      </c>
      <c r="C50" s="31">
        <v>18369.3</v>
      </c>
      <c r="D50" s="31">
        <v>-1200</v>
      </c>
      <c r="E50" s="31">
        <f t="shared" ref="E50:E51" si="22">SUM(C50+D50)</f>
        <v>17169.3</v>
      </c>
    </row>
    <row r="51" spans="1:5">
      <c r="A51" s="33" t="s">
        <v>23</v>
      </c>
      <c r="B51" s="34">
        <v>7505</v>
      </c>
      <c r="C51" s="31">
        <v>4000</v>
      </c>
      <c r="D51" s="31">
        <v>-900</v>
      </c>
      <c r="E51" s="31">
        <f t="shared" si="22"/>
        <v>3100</v>
      </c>
    </row>
    <row r="52" spans="1:5" ht="39">
      <c r="A52" s="27" t="s">
        <v>24</v>
      </c>
      <c r="B52" s="28" t="s">
        <v>40</v>
      </c>
      <c r="C52" s="133"/>
      <c r="D52" s="129"/>
      <c r="E52" s="129"/>
    </row>
    <row r="53" spans="1:5" ht="15.75">
      <c r="A53" s="13" t="s">
        <v>15</v>
      </c>
      <c r="B53" s="14"/>
      <c r="C53" s="132">
        <f>SUM(C54+C55)</f>
        <v>1531.1</v>
      </c>
      <c r="D53" s="132">
        <f t="shared" ref="D53:E53" si="23">SUM(D54+D55)</f>
        <v>0</v>
      </c>
      <c r="E53" s="132">
        <f t="shared" si="23"/>
        <v>1531.1</v>
      </c>
    </row>
    <row r="54" spans="1:5" ht="15.75">
      <c r="A54" s="18" t="s">
        <v>36</v>
      </c>
      <c r="B54" s="16">
        <v>1</v>
      </c>
      <c r="C54" s="31">
        <f>SUM(C56)</f>
        <v>1531.1</v>
      </c>
      <c r="D54" s="31">
        <f>SUM(D56)</f>
        <v>0</v>
      </c>
      <c r="E54" s="31">
        <f>SUM(C54+D54)</f>
        <v>1531.1</v>
      </c>
    </row>
    <row r="55" spans="1:5" ht="26.25">
      <c r="A55" s="88" t="s">
        <v>35</v>
      </c>
      <c r="B55" s="16">
        <v>2</v>
      </c>
      <c r="C55" s="31"/>
      <c r="D55" s="129"/>
      <c r="E55" s="129"/>
    </row>
    <row r="56" spans="1:5" ht="15.75">
      <c r="A56" s="13" t="s">
        <v>16</v>
      </c>
      <c r="B56" s="14"/>
      <c r="C56" s="132">
        <f>SUM(C57+C60)</f>
        <v>1531.1</v>
      </c>
      <c r="D56" s="132">
        <f t="shared" ref="D56:E56" si="24">SUM(D57+D60)</f>
        <v>0</v>
      </c>
      <c r="E56" s="132">
        <f t="shared" si="24"/>
        <v>1531.1</v>
      </c>
    </row>
    <row r="57" spans="1:5" ht="15.75">
      <c r="A57" s="13" t="s">
        <v>66</v>
      </c>
      <c r="B57" s="14" t="s">
        <v>67</v>
      </c>
      <c r="C57" s="132">
        <f>SUM(C58:C59)</f>
        <v>1386.1</v>
      </c>
      <c r="D57" s="132">
        <f t="shared" ref="D57:E57" si="25">SUM(D58:D59)</f>
        <v>0</v>
      </c>
      <c r="E57" s="132">
        <f t="shared" si="25"/>
        <v>1386.1</v>
      </c>
    </row>
    <row r="58" spans="1:5" ht="15.75">
      <c r="A58" s="18" t="s">
        <v>25</v>
      </c>
      <c r="B58" s="16">
        <v>8502</v>
      </c>
      <c r="C58" s="31">
        <v>810</v>
      </c>
      <c r="D58" s="129"/>
      <c r="E58" s="31">
        <f>SUM(C58+D58)</f>
        <v>810</v>
      </c>
    </row>
    <row r="59" spans="1:5" ht="31.5">
      <c r="A59" s="18" t="s">
        <v>45</v>
      </c>
      <c r="B59" s="16" t="s">
        <v>46</v>
      </c>
      <c r="C59" s="31">
        <v>576.1</v>
      </c>
      <c r="D59" s="31"/>
      <c r="E59" s="31">
        <f>SUM(C59+D59)</f>
        <v>576.1</v>
      </c>
    </row>
    <row r="60" spans="1:5" ht="15.75">
      <c r="A60" s="17" t="s">
        <v>65</v>
      </c>
      <c r="B60" s="14" t="s">
        <v>64</v>
      </c>
      <c r="C60" s="132">
        <f>SUM(C61:C62)</f>
        <v>145</v>
      </c>
      <c r="D60" s="132">
        <f t="shared" ref="D60:E60" si="26">SUM(D61:D62)</f>
        <v>0</v>
      </c>
      <c r="E60" s="132">
        <f t="shared" si="26"/>
        <v>145</v>
      </c>
    </row>
    <row r="61" spans="1:5" ht="15.75">
      <c r="A61" s="18" t="s">
        <v>26</v>
      </c>
      <c r="B61" s="16">
        <v>8602</v>
      </c>
      <c r="C61" s="31">
        <v>70</v>
      </c>
      <c r="D61" s="129"/>
      <c r="E61" s="31">
        <f t="shared" ref="E61:E62" si="27">SUM(C61+D61)</f>
        <v>70</v>
      </c>
    </row>
    <row r="62" spans="1:5" ht="15.75">
      <c r="A62" s="18" t="s">
        <v>27</v>
      </c>
      <c r="B62" s="16">
        <v>8603</v>
      </c>
      <c r="C62" s="31">
        <v>75</v>
      </c>
      <c r="D62" s="129"/>
      <c r="E62" s="31">
        <f t="shared" si="27"/>
        <v>75</v>
      </c>
    </row>
    <row r="63" spans="1:5" ht="19.5">
      <c r="A63" s="27" t="s">
        <v>28</v>
      </c>
      <c r="B63" s="28" t="s">
        <v>74</v>
      </c>
      <c r="C63" s="133"/>
      <c r="D63" s="129"/>
      <c r="E63" s="129"/>
    </row>
    <row r="64" spans="1:5" ht="15.75">
      <c r="A64" s="13" t="s">
        <v>15</v>
      </c>
      <c r="B64" s="14"/>
      <c r="C64" s="132">
        <f>SUM(C65:C66)</f>
        <v>59056.1</v>
      </c>
      <c r="D64" s="132">
        <f t="shared" ref="D64:E64" si="28">SUM(D65:D66)</f>
        <v>0</v>
      </c>
      <c r="E64" s="132">
        <f t="shared" si="28"/>
        <v>59056.1</v>
      </c>
    </row>
    <row r="65" spans="1:5" ht="15.75">
      <c r="A65" s="18" t="s">
        <v>36</v>
      </c>
      <c r="B65" s="16">
        <v>1</v>
      </c>
      <c r="C65" s="31">
        <f>SUM(C67-C66)</f>
        <v>39300.6</v>
      </c>
      <c r="D65" s="31">
        <f t="shared" ref="D65" si="29">SUM(D67-D66)</f>
        <v>0</v>
      </c>
      <c r="E65" s="31">
        <f t="shared" ref="E65:E66" si="30">SUM(C65+D65)</f>
        <v>39300.6</v>
      </c>
    </row>
    <row r="66" spans="1:5" ht="26.25">
      <c r="A66" s="88" t="s">
        <v>35</v>
      </c>
      <c r="B66" s="16">
        <v>2</v>
      </c>
      <c r="C66" s="31">
        <v>19755.5</v>
      </c>
      <c r="D66" s="137"/>
      <c r="E66" s="31">
        <f t="shared" si="30"/>
        <v>19755.5</v>
      </c>
    </row>
    <row r="67" spans="1:5" ht="15.75">
      <c r="A67" s="13" t="s">
        <v>16</v>
      </c>
      <c r="B67" s="14"/>
      <c r="C67" s="132">
        <f>SUM(C68)</f>
        <v>59056.1</v>
      </c>
      <c r="D67" s="132">
        <f t="shared" ref="D67:E67" si="31">SUM(D68)</f>
        <v>0</v>
      </c>
      <c r="E67" s="132">
        <f t="shared" si="31"/>
        <v>59056.1</v>
      </c>
    </row>
    <row r="68" spans="1:5" ht="15.75">
      <c r="A68" s="13" t="s">
        <v>62</v>
      </c>
      <c r="B68" s="14" t="s">
        <v>63</v>
      </c>
      <c r="C68" s="132">
        <f>SUM(C69:C70)</f>
        <v>59056.1</v>
      </c>
      <c r="D68" s="132">
        <f t="shared" ref="D68:E68" si="32">SUM(D69:D70)</f>
        <v>0</v>
      </c>
      <c r="E68" s="132">
        <f t="shared" si="32"/>
        <v>59056.1</v>
      </c>
    </row>
    <row r="69" spans="1:5" ht="15.75">
      <c r="A69" s="19" t="s">
        <v>29</v>
      </c>
      <c r="B69" s="16">
        <v>8802</v>
      </c>
      <c r="C69" s="138">
        <v>52625.599999999999</v>
      </c>
      <c r="D69" s="126"/>
      <c r="E69" s="31">
        <f>SUM(C69+D69)</f>
        <v>52625.599999999999</v>
      </c>
    </row>
    <row r="70" spans="1:5" s="22" customFormat="1" ht="25.5">
      <c r="A70" s="115" t="s">
        <v>43</v>
      </c>
      <c r="B70" s="116" t="s">
        <v>44</v>
      </c>
      <c r="C70" s="119">
        <v>6430.5</v>
      </c>
      <c r="D70" s="136"/>
      <c r="E70" s="119">
        <f>SUM(C70+D70)</f>
        <v>6430.5</v>
      </c>
    </row>
    <row r="71" spans="1:5" ht="19.5">
      <c r="A71" s="27" t="s">
        <v>30</v>
      </c>
      <c r="B71" s="28">
        <v>10</v>
      </c>
      <c r="C71" s="133"/>
      <c r="D71" s="129"/>
      <c r="E71" s="129"/>
    </row>
    <row r="72" spans="1:5" ht="15.75">
      <c r="A72" s="13" t="s">
        <v>15</v>
      </c>
      <c r="B72" s="14"/>
      <c r="C72" s="132">
        <f>SUM(C73)</f>
        <v>676.2</v>
      </c>
      <c r="D72" s="132">
        <f t="shared" ref="D72:E72" si="33">SUM(D73)</f>
        <v>0</v>
      </c>
      <c r="E72" s="132">
        <f t="shared" si="33"/>
        <v>676.2</v>
      </c>
    </row>
    <row r="73" spans="1:5" ht="15.75">
      <c r="A73" s="18" t="s">
        <v>36</v>
      </c>
      <c r="B73" s="16">
        <v>1</v>
      </c>
      <c r="C73" s="31">
        <f>SUM(C75)</f>
        <v>676.2</v>
      </c>
      <c r="D73" s="129"/>
      <c r="E73" s="31">
        <f>SUM(C73+D73)</f>
        <v>676.2</v>
      </c>
    </row>
    <row r="74" spans="1:5" ht="26.25">
      <c r="A74" s="88" t="s">
        <v>35</v>
      </c>
      <c r="B74" s="16">
        <v>2</v>
      </c>
      <c r="C74" s="31"/>
      <c r="D74" s="129"/>
      <c r="E74" s="129"/>
    </row>
    <row r="75" spans="1:5" ht="15.75">
      <c r="A75" s="13" t="s">
        <v>16</v>
      </c>
      <c r="B75" s="14"/>
      <c r="C75" s="132">
        <f>SUM(C76)</f>
        <v>676.2</v>
      </c>
      <c r="D75" s="132">
        <f t="shared" ref="D75:E76" si="34">SUM(D76)</f>
        <v>0</v>
      </c>
      <c r="E75" s="132">
        <f t="shared" si="34"/>
        <v>676.2</v>
      </c>
    </row>
    <row r="76" spans="1:5" ht="15.75">
      <c r="A76" s="13" t="s">
        <v>30</v>
      </c>
      <c r="B76" s="14" t="s">
        <v>61</v>
      </c>
      <c r="C76" s="132">
        <f>SUM(C77)</f>
        <v>676.2</v>
      </c>
      <c r="D76" s="132">
        <f t="shared" si="34"/>
        <v>0</v>
      </c>
      <c r="E76" s="132">
        <f t="shared" si="34"/>
        <v>676.2</v>
      </c>
    </row>
    <row r="77" spans="1:5" ht="16.5" customHeight="1">
      <c r="A77" s="87" t="s">
        <v>42</v>
      </c>
      <c r="B77" s="25">
        <v>9019</v>
      </c>
      <c r="C77" s="31">
        <v>676.2</v>
      </c>
      <c r="D77" s="137"/>
      <c r="E77" s="31">
        <f>SUM(C77+D77)</f>
        <v>676.2</v>
      </c>
    </row>
    <row r="78" spans="1:5">
      <c r="A78" s="76" t="s">
        <v>129</v>
      </c>
      <c r="B78" s="1"/>
    </row>
    <row r="79" spans="1:5" ht="33" customHeight="1">
      <c r="A79" s="143" t="s">
        <v>148</v>
      </c>
      <c r="B79" s="143"/>
      <c r="C79" s="143"/>
      <c r="D79" s="143"/>
    </row>
    <row r="80" spans="1:5">
      <c r="A80"/>
      <c r="B80" s="1"/>
    </row>
    <row r="81" spans="1:3">
      <c r="A81"/>
      <c r="B81"/>
    </row>
    <row r="82" spans="1:3">
      <c r="A82"/>
      <c r="B82"/>
    </row>
    <row r="83" spans="1:3">
      <c r="A83"/>
      <c r="B83"/>
    </row>
    <row r="84" spans="1:3" ht="15.75">
      <c r="A84" s="12"/>
      <c r="B84" s="10"/>
      <c r="C84" s="8"/>
    </row>
    <row r="85" spans="1:3" ht="15.75">
      <c r="A85" s="12"/>
      <c r="B85" s="10"/>
      <c r="C85" s="8"/>
    </row>
    <row r="86" spans="1:3" ht="15.75">
      <c r="A86" s="12"/>
      <c r="B86" s="10"/>
      <c r="C86" s="8"/>
    </row>
    <row r="87" spans="1:3" ht="15.75">
      <c r="A87" s="12"/>
      <c r="B87" s="10"/>
      <c r="C87" s="8"/>
    </row>
    <row r="88" spans="1:3" ht="15.75">
      <c r="A88" s="12"/>
      <c r="B88" s="10"/>
      <c r="C88" s="8"/>
    </row>
    <row r="89" spans="1:3" ht="15.75">
      <c r="A89" s="12"/>
      <c r="B89" s="10"/>
      <c r="C89" s="8"/>
    </row>
    <row r="90" spans="1:3" ht="15.75">
      <c r="A90" s="12"/>
      <c r="B90" s="10"/>
      <c r="C90" s="8"/>
    </row>
    <row r="91" spans="1:3" ht="15.75">
      <c r="A91" s="12"/>
      <c r="B91" s="10"/>
      <c r="C91" s="8"/>
    </row>
    <row r="92" spans="1:3" ht="15.75">
      <c r="A92" s="12"/>
      <c r="B92" s="10"/>
      <c r="C92" s="8"/>
    </row>
    <row r="93" spans="1:3" ht="15.75">
      <c r="A93" s="12"/>
      <c r="B93" s="10"/>
      <c r="C93" s="8"/>
    </row>
    <row r="94" spans="1:3" ht="15.75">
      <c r="A94" s="12"/>
      <c r="B94" s="9"/>
      <c r="C94" s="8"/>
    </row>
  </sheetData>
  <mergeCells count="5">
    <mergeCell ref="A79:D79"/>
    <mergeCell ref="B2:C2"/>
    <mergeCell ref="D5:E5"/>
    <mergeCell ref="D2:E2"/>
    <mergeCell ref="A5:C5"/>
  </mergeCells>
  <pageMargins left="1.1100000000000001" right="0.2" top="0.32" bottom="0.3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anexa 1</vt:lpstr>
      <vt:lpstr>anexa 2</vt:lpstr>
      <vt:lpstr>anexa 3 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SPecialiST</cp:lastModifiedBy>
  <cp:lastPrinted>2019-11-15T12:12:05Z</cp:lastPrinted>
  <dcterms:created xsi:type="dcterms:W3CDTF">2015-11-12T11:11:12Z</dcterms:created>
  <dcterms:modified xsi:type="dcterms:W3CDTF">2019-11-15T12:25:23Z</dcterms:modified>
</cp:coreProperties>
</file>