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 activeTab="3"/>
  </bookViews>
  <sheets>
    <sheet name="anexa 1" sheetId="1" r:id="rId1"/>
    <sheet name="anexa 2" sheetId="21" r:id="rId2"/>
    <sheet name="anexa 3 " sheetId="15" r:id="rId3"/>
    <sheet name="anexa 4" sheetId="5" r:id="rId4"/>
  </sheets>
  <calcPr calcId="125725"/>
</workbook>
</file>

<file path=xl/calcChain.xml><?xml version="1.0" encoding="utf-8"?>
<calcChain xmlns="http://schemas.openxmlformats.org/spreadsheetml/2006/main">
  <c r="D14" i="1"/>
  <c r="D15"/>
  <c r="D16"/>
  <c r="D17"/>
  <c r="D18"/>
  <c r="F69" i="15"/>
  <c r="F68"/>
  <c r="F65"/>
  <c r="E64"/>
  <c r="F26"/>
  <c r="F19"/>
  <c r="F17"/>
  <c r="F15"/>
  <c r="F12"/>
  <c r="F11"/>
  <c r="F7"/>
  <c r="D75"/>
  <c r="D74" s="1"/>
  <c r="D71"/>
  <c r="D67"/>
  <c r="D66" s="1"/>
  <c r="D64" s="1"/>
  <c r="D63" s="1"/>
  <c r="D59"/>
  <c r="D56"/>
  <c r="D55" s="1"/>
  <c r="D52"/>
  <c r="D48"/>
  <c r="D47" s="1"/>
  <c r="D44"/>
  <c r="D41"/>
  <c r="D40" s="1"/>
  <c r="D34"/>
  <c r="D32"/>
  <c r="D31" s="1"/>
  <c r="D28"/>
  <c r="D25"/>
  <c r="D24" s="1"/>
  <c r="D21"/>
  <c r="D18"/>
  <c r="D16"/>
  <c r="D14"/>
  <c r="D13" s="1"/>
  <c r="D10"/>
  <c r="D24" i="21"/>
  <c r="D33"/>
  <c r="D35"/>
  <c r="D37"/>
  <c r="D39"/>
  <c r="D41"/>
  <c r="D44"/>
  <c r="D46"/>
  <c r="D51"/>
  <c r="D57"/>
  <c r="F58"/>
  <c r="F56"/>
  <c r="F55"/>
  <c r="F54"/>
  <c r="F53"/>
  <c r="F52"/>
  <c r="F50"/>
  <c r="F48"/>
  <c r="F47"/>
  <c r="F45"/>
  <c r="F43"/>
  <c r="F42"/>
  <c r="F40"/>
  <c r="F38"/>
  <c r="F36"/>
  <c r="F34"/>
  <c r="F32"/>
  <c r="F31"/>
  <c r="F30"/>
  <c r="F29"/>
  <c r="F28"/>
  <c r="F27"/>
  <c r="F26"/>
  <c r="F25"/>
  <c r="F23"/>
  <c r="F22"/>
  <c r="F21"/>
  <c r="F19"/>
  <c r="F18"/>
  <c r="F17"/>
  <c r="D16"/>
  <c r="E16"/>
  <c r="F16"/>
  <c r="C16"/>
  <c r="F13"/>
  <c r="F14"/>
  <c r="F11" s="1"/>
  <c r="F15"/>
  <c r="F12"/>
  <c r="D20"/>
  <c r="D11"/>
  <c r="D10"/>
  <c r="D6" i="15" l="1"/>
  <c r="F46" l="1"/>
  <c r="F21" i="1"/>
  <c r="F33" i="15"/>
  <c r="E59" l="1"/>
  <c r="C75"/>
  <c r="C74" s="1"/>
  <c r="C72" s="1"/>
  <c r="C71" s="1"/>
  <c r="C67"/>
  <c r="C66" s="1"/>
  <c r="C64" s="1"/>
  <c r="C63" s="1"/>
  <c r="C59"/>
  <c r="C56"/>
  <c r="C55" s="1"/>
  <c r="C53" s="1"/>
  <c r="C52" s="1"/>
  <c r="C48"/>
  <c r="C47" s="1"/>
  <c r="C45" s="1"/>
  <c r="C44" s="1"/>
  <c r="C41"/>
  <c r="C40" s="1"/>
  <c r="C38" s="1"/>
  <c r="C37" s="1"/>
  <c r="C34"/>
  <c r="C32"/>
  <c r="C31" s="1"/>
  <c r="C29" s="1"/>
  <c r="C28" s="1"/>
  <c r="C25"/>
  <c r="C24"/>
  <c r="C22" s="1"/>
  <c r="C21" s="1"/>
  <c r="C18"/>
  <c r="C16"/>
  <c r="C14"/>
  <c r="C51" i="21"/>
  <c r="C49"/>
  <c r="C46"/>
  <c r="C44"/>
  <c r="C41"/>
  <c r="C39"/>
  <c r="C37"/>
  <c r="C35"/>
  <c r="C33"/>
  <c r="C24"/>
  <c r="C10" s="1"/>
  <c r="C20"/>
  <c r="C11"/>
  <c r="C57"/>
  <c r="C13" i="15" l="1"/>
  <c r="C11" s="1"/>
  <c r="C10" s="1"/>
  <c r="C6" l="1"/>
  <c r="E16"/>
  <c r="E18"/>
  <c r="E25"/>
  <c r="E24" s="1"/>
  <c r="E22" s="1"/>
  <c r="E21" s="1"/>
  <c r="E28"/>
  <c r="E32"/>
  <c r="F32"/>
  <c r="E37"/>
  <c r="E41"/>
  <c r="E40" s="1"/>
  <c r="E38" s="1"/>
  <c r="E44"/>
  <c r="E48"/>
  <c r="E47" s="1"/>
  <c r="E56"/>
  <c r="E55" s="1"/>
  <c r="E53" s="1"/>
  <c r="E52" s="1"/>
  <c r="E63"/>
  <c r="E67"/>
  <c r="E66" s="1"/>
  <c r="E71"/>
  <c r="E75"/>
  <c r="E74" s="1"/>
  <c r="F76"/>
  <c r="F75" s="1"/>
  <c r="F74" s="1"/>
  <c r="F72"/>
  <c r="F71" s="1"/>
  <c r="F67"/>
  <c r="F66" s="1"/>
  <c r="F64" s="1"/>
  <c r="F61"/>
  <c r="F60"/>
  <c r="F59" s="1"/>
  <c r="F58"/>
  <c r="F57"/>
  <c r="F50"/>
  <c r="F49"/>
  <c r="F42"/>
  <c r="F41" s="1"/>
  <c r="F40" s="1"/>
  <c r="F38"/>
  <c r="F37" s="1"/>
  <c r="F29"/>
  <c r="F28" s="1"/>
  <c r="F25"/>
  <c r="F24" s="1"/>
  <c r="F22" s="1"/>
  <c r="F21" s="1"/>
  <c r="F18"/>
  <c r="F16"/>
  <c r="E14"/>
  <c r="F14"/>
  <c r="E34"/>
  <c r="F35"/>
  <c r="F34" s="1"/>
  <c r="E18" i="1"/>
  <c r="F18"/>
  <c r="E51" i="21"/>
  <c r="E15" i="1" s="1"/>
  <c r="E49" i="21"/>
  <c r="E46"/>
  <c r="E44"/>
  <c r="E41"/>
  <c r="E39"/>
  <c r="E37"/>
  <c r="E35"/>
  <c r="E33"/>
  <c r="E24"/>
  <c r="E10" s="1"/>
  <c r="E20"/>
  <c r="F49"/>
  <c r="F44"/>
  <c r="F39"/>
  <c r="F37"/>
  <c r="F35"/>
  <c r="F33"/>
  <c r="E11"/>
  <c r="F57"/>
  <c r="E57"/>
  <c r="E13" i="15" l="1"/>
  <c r="E11" s="1"/>
  <c r="E10" s="1"/>
  <c r="F53"/>
  <c r="F52" s="1"/>
  <c r="F13"/>
  <c r="F48"/>
  <c r="F47" s="1"/>
  <c r="F56"/>
  <c r="F55" s="1"/>
  <c r="F63"/>
  <c r="E31"/>
  <c r="E14" i="1"/>
  <c r="F10" i="15"/>
  <c r="E6"/>
  <c r="E16" i="1" s="1"/>
  <c r="F24" i="21"/>
  <c r="F41"/>
  <c r="F51"/>
  <c r="F15" i="1" s="1"/>
  <c r="F31" i="15"/>
  <c r="F6" s="1"/>
  <c r="F16" i="1" s="1"/>
  <c r="F20" i="21"/>
  <c r="F46"/>
  <c r="E17" i="1" l="1"/>
  <c r="F10" i="21"/>
  <c r="F14" i="1" s="1"/>
  <c r="F17" s="1"/>
  <c r="C18"/>
  <c r="C14" l="1"/>
  <c r="C15"/>
  <c r="F45" i="15" l="1"/>
  <c r="F44" s="1"/>
  <c r="C16" i="1" l="1"/>
  <c r="C17" s="1"/>
  <c r="C24" i="5"/>
</calcChain>
</file>

<file path=xl/sharedStrings.xml><?xml version="1.0" encoding="utf-8"?>
<sst xmlns="http://schemas.openxmlformats.org/spreadsheetml/2006/main" count="245" uniqueCount="187">
  <si>
    <t xml:space="preserve">Denumirea </t>
  </si>
  <si>
    <t>Cod</t>
  </si>
  <si>
    <t xml:space="preserve">Cod                                     Eco
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</si>
  <si>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</si>
  <si>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</si>
  <si>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</si>
  <si>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</si>
  <si>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</si>
  <si>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</si>
  <si>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</si>
  <si>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</si>
  <si>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</si>
  <si>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Cheltuieli, total</t>
  </si>
  <si>
    <t>Denumirea</t>
  </si>
  <si>
    <t>Cod                        Org1/Org2</t>
  </si>
  <si>
    <t>Efectivul de         personal, unităţi</t>
  </si>
  <si>
    <t>Total</t>
  </si>
  <si>
    <t>Grădiniţa  de copii nr.1  "Foişorul" Orhei</t>
  </si>
  <si>
    <t>Grădiniţa  de copii nr.2 "Albinuţa" Orhei</t>
  </si>
  <si>
    <t>Grădiniţa  de copii nr.4 "Clopoţelul" Orhei</t>
  </si>
  <si>
    <t>Grădiniţa  de copii nr.5 "Ghiocel" Orhei</t>
  </si>
  <si>
    <t>Grădiniţa  de copii nr.6 "Steluţa" Orhei</t>
  </si>
  <si>
    <t>Grădiniţa  de copii nr.8 "Vîntuleţ" Orhei</t>
  </si>
  <si>
    <t>Grădiniţa  de copii nr.12 "Curcubeu" Orhei</t>
  </si>
  <si>
    <t>08414</t>
  </si>
  <si>
    <t>08415</t>
  </si>
  <si>
    <t>08416</t>
  </si>
  <si>
    <t>08417</t>
  </si>
  <si>
    <t>08418</t>
  </si>
  <si>
    <t>08419</t>
  </si>
  <si>
    <t>08420</t>
  </si>
  <si>
    <t>Şcoala de arte plastice pentru copii Orhei</t>
  </si>
  <si>
    <t>Şcoala de muzică pentru copii Orhei</t>
  </si>
  <si>
    <t>Muzeul de istorie şi etnografie Orhei</t>
  </si>
  <si>
    <t>Aparatul primarului Orhei</t>
  </si>
  <si>
    <t>Staţia de salvare pe apă</t>
  </si>
  <si>
    <t>08431</t>
  </si>
  <si>
    <t>08432</t>
  </si>
  <si>
    <t>08449</t>
  </si>
  <si>
    <t>10933</t>
  </si>
  <si>
    <t>12674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</si>
  <si>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</si>
  <si>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</si>
  <si>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</si>
  <si>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</si>
  <si>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</si>
  <si>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</si>
  <si>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</si>
  <si>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</si>
  <si>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</si>
  <si>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</si>
  <si>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</si>
  <si>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</si>
  <si>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</si>
  <si>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</si>
  <si>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</si>
  <si>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</si>
  <si>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</si>
  <si>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>Cheltuieli recurente, în total</t>
  </si>
  <si>
    <t>inclusiv cheltuieli de personal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</si>
  <si>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</si>
  <si>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</si>
  <si>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</si>
  <si>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</si>
  <si>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</si>
  <si>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</si>
  <si>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</si>
  <si>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</si>
  <si>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</si>
  <si>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</si>
  <si>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</si>
  <si>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</si>
  <si>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</si>
  <si>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</si>
  <si>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</si>
  <si>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</si>
  <si>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</si>
  <si>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Protecția civilă și apărarea împotriva incendiilor</t>
  </si>
  <si>
    <t>1703</t>
  </si>
  <si>
    <t>Datoria internă a autorităţilor publice locale</t>
  </si>
  <si>
    <t>ANEXA nr. 1</t>
  </si>
  <si>
    <t>-</t>
  </si>
  <si>
    <t xml:space="preserve"> </t>
  </si>
  <si>
    <t>Sold de mijloace băneşti la începutul perioadei</t>
  </si>
  <si>
    <t xml:space="preserve">Exercitarea guvernării   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</si>
  <si>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</si>
  <si>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</si>
  <si>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</si>
  <si>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</si>
  <si>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</si>
  <si>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</si>
  <si>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</si>
  <si>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</si>
  <si>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</si>
  <si>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</si>
  <si>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</si>
  <si>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</si>
  <si>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</si>
  <si>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</si>
  <si>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</si>
  <si>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</si>
  <si>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</si>
  <si>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</si>
  <si>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</si>
  <si>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</si>
  <si>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</si>
  <si>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</si>
  <si>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</si>
  <si>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</si>
  <si>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</si>
  <si>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</si>
  <si>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</si>
  <si>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Iimpozitul funciar pe terenurile cu destinaţie agricolă de la gospodăriile ţărăneşti (de fermieri)</t>
  </si>
  <si>
    <t>113120</t>
  </si>
  <si>
    <t>Impozitul funciar pe terenurile cu altă destinaţie decît cea agricolă</t>
  </si>
  <si>
    <t xml:space="preserve">Impozitul pe bunurile imobiliare </t>
  </si>
  <si>
    <t>1132</t>
  </si>
  <si>
    <t xml:space="preserve"> Impozitul pe bunurile imobiliare ale persoanelor juridice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</si>
  <si>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</si>
  <si>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</si>
  <si>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</si>
  <si>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</si>
  <si>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</si>
  <si>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</si>
  <si>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</si>
  <si>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</si>
  <si>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</si>
  <si>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</si>
  <si>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</si>
  <si>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Dividente primite</t>
  </si>
  <si>
    <t>Defalcări de la profitul net al întreprinderilor de stat(municipal)în bugetul local de nivelul I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</si>
  <si>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</si>
  <si>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</si>
  <si>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</si>
  <si>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</si>
  <si>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</si>
  <si>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</si>
  <si>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</si>
  <si>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Amenzi si cancțiuni </t>
  </si>
  <si>
    <t>Amenzi si cancțiuni convențional încasat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</si>
  <si>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</si>
  <si>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</si>
  <si>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</si>
  <si>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 xml:space="preserve">                                                                                                               La decizia Consiliului municipal Orhei </t>
  </si>
  <si>
    <t>05</t>
  </si>
  <si>
    <t>Protecţia mediului</t>
  </si>
  <si>
    <t>Supravegherea și îngrijirea animalelor fără stăpîn</t>
  </si>
  <si>
    <t>7010</t>
  </si>
  <si>
    <t>70</t>
  </si>
  <si>
    <t xml:space="preserve"> Indicatorii generali şi sursele de finanţare ale bugetului municipal Orhei </t>
  </si>
  <si>
    <t xml:space="preserve"> Efectivul-limită a unităţilor de personal pe                                                                  autorităţile/instituţiile finanţate din bugetul municipiului Orhei </t>
  </si>
  <si>
    <t>Cod eco (k6)</t>
  </si>
  <si>
    <t>Impozit pe venitul persoanelor fizice ce desfășoară activități independente în domeniul comerțului</t>
  </si>
  <si>
    <t>Impozitul pe bunurile imobiliare achitat de către persoanele juridice și fizice înregistrate în calitate de întreprinzător din valoarea estimată (de piață) a bunurilor imobliare</t>
  </si>
  <si>
    <t>Impozitul pe bunurile imobiliare,  achitat de către persoanele fizice-cetăţeni din valoarea estimată (de piaţă) a bunurilor</t>
  </si>
  <si>
    <t>Transferuri curente primite cu destinație specială între bugetul de stat și bugetele locale de nivelul I pentru infrastructura drumurilor</t>
  </si>
  <si>
    <t>Sinteza veniturilor bugetului municipiului Orhei</t>
  </si>
  <si>
    <t>ANEXA nr. 2</t>
  </si>
  <si>
    <t>Transferuri curente primite cu destinaţie speciala  între bugetul de stat şi bugetele locale de nivelul I pentru asigurarea și asistența socială</t>
  </si>
  <si>
    <t xml:space="preserve">        Contabilul şef                                            Anastasia Ţurcan</t>
  </si>
  <si>
    <t>Executori:</t>
  </si>
  <si>
    <t>O.Zgureanu</t>
  </si>
  <si>
    <t>Executor:</t>
  </si>
  <si>
    <t>Executor: O.Zgureanu</t>
  </si>
  <si>
    <t>Protecție și salvare pe apă</t>
  </si>
  <si>
    <t>3703</t>
  </si>
  <si>
    <t>Alte transferuri curente primite cu destinație generală între bugetul de stat și bugetele locale de nivelul I</t>
  </si>
  <si>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pentru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anul 2019</t>
    </r>
  </si>
  <si>
    <t>pentru anul 2019</t>
  </si>
  <si>
    <t xml:space="preserve">Donaţii voluntare pentru cheltuieli curente </t>
  </si>
  <si>
    <t>Donaţii voluntare pentru cheltuieli curente din surse interne pentru susţinerea bugetului local de nivelul I</t>
  </si>
  <si>
    <t xml:space="preserve">Donaţii voluntare pentru cheltuieli curente din surse interne pentru instituţiile bugetare </t>
  </si>
  <si>
    <t>Donaţii voluntare pentru cheltuieli capitale</t>
  </si>
  <si>
    <t>Donaţii voluntare pentru cheltuieli capitale din surse interne pentru susţinerea bugetului local de nivelul I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</si>
  <si>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2019</t>
    </r>
    <r>
      <rPr>
        <sz val="11"/>
        <color theme="1"/>
        <rFont val="Calibri"/>
        <family val="2"/>
        <charset val="204"/>
        <scheme val="minor"/>
      </rPr>
      <t/>
    </r>
  </si>
  <si>
    <t>Micşorarea volumului acţiunilor şi a cotei părţi în capitalul social în interiorul ţării</t>
  </si>
  <si>
    <t>Vînzarea apartamentelor către cetăţeni</t>
  </si>
  <si>
    <t>Aprobat</t>
  </si>
  <si>
    <t>Propus la  modificare</t>
  </si>
  <si>
    <t xml:space="preserve"> Modificat</t>
  </si>
  <si>
    <t>mii lei</t>
  </si>
  <si>
    <t>ANEXA nr. 4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</si>
  <si>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2019</t>
    </r>
  </si>
  <si>
    <t>Redistribuit pe grădinițe și școli TDS aprobat prin HG nr.250 din 24.04.2019.</t>
  </si>
  <si>
    <t xml:space="preserve"> Resursele şi cheltuielile bugetului municipal conform clasificației funcționale și pe programe  pentru anul 2019</t>
  </si>
  <si>
    <t>076700407</t>
  </si>
  <si>
    <t>ANEXA nr. 3</t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</si>
</sst>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12" fillId="0" borderId="0"/>
    <xf numFmtId="0" fontId="14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9" fillId="0" borderId="0"/>
    <xf numFmtId="0" fontId="37" fillId="0" borderId="0"/>
    <xf numFmtId="0" fontId="38" fillId="0" borderId="0"/>
    <xf numFmtId="0" fontId="31" fillId="0" borderId="0"/>
    <xf numFmtId="0" fontId="31" fillId="0" borderId="0"/>
  </cellStyleXfs>
  <cellXfs count="17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2" applyFont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21" fillId="0" borderId="1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wrapText="1"/>
    </xf>
    <xf numFmtId="49" fontId="24" fillId="0" borderId="1" xfId="0" applyNumberFormat="1" applyFont="1" applyBorder="1" applyAlignment="1">
      <alignment horizontal="center"/>
    </xf>
    <xf numFmtId="0" fontId="25" fillId="0" borderId="1" xfId="0" quotePrefix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wrapText="1"/>
    </xf>
    <xf numFmtId="49" fontId="22" fillId="3" borderId="1" xfId="0" applyNumberFormat="1" applyFont="1" applyFill="1" applyBorder="1" applyAlignment="1">
      <alignment horizontal="center"/>
    </xf>
    <xf numFmtId="164" fontId="23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wrapText="1"/>
    </xf>
    <xf numFmtId="49" fontId="24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0" fillId="3" borderId="1" xfId="7" applyFont="1" applyFill="1" applyBorder="1" applyAlignment="1">
      <alignment horizontal="left" vertical="center" wrapText="1" indent="1"/>
    </xf>
    <xf numFmtId="0" fontId="30" fillId="3" borderId="1" xfId="7" applyFont="1" applyFill="1" applyBorder="1" applyAlignment="1">
      <alignment horizontal="center" vertical="center"/>
    </xf>
    <xf numFmtId="49" fontId="26" fillId="3" borderId="1" xfId="6" applyNumberFormat="1" applyFont="1" applyFill="1" applyBorder="1" applyAlignment="1">
      <alignment horizontal="center"/>
    </xf>
    <xf numFmtId="0" fontId="4" fillId="0" borderId="0" xfId="9" applyFont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35" fillId="3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35" fillId="3" borderId="1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horizontal="center" vertical="center"/>
    </xf>
    <xf numFmtId="164" fontId="35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 vertical="center" wrapText="1"/>
    </xf>
    <xf numFmtId="49" fontId="13" fillId="3" borderId="1" xfId="0" applyNumberFormat="1" applyFont="1" applyFill="1" applyBorder="1" applyAlignment="1">
      <alignment horizontal="justify" vertical="center" wrapText="1"/>
    </xf>
    <xf numFmtId="49" fontId="35" fillId="3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64" fontId="3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vertical="center" wrapText="1"/>
    </xf>
    <xf numFmtId="0" fontId="35" fillId="3" borderId="1" xfId="5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justify"/>
    </xf>
    <xf numFmtId="0" fontId="5" fillId="0" borderId="0" xfId="0" applyFont="1" applyAlignment="1"/>
    <xf numFmtId="49" fontId="1" fillId="0" borderId="5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3" fillId="0" borderId="0" xfId="1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5" fillId="0" borderId="0" xfId="0" applyFont="1" applyAlignment="1">
      <alignment horizontal="justify"/>
    </xf>
    <xf numFmtId="164" fontId="10" fillId="3" borderId="1" xfId="0" applyNumberFormat="1" applyFont="1" applyFill="1" applyBorder="1" applyAlignment="1">
      <alignment horizontal="center"/>
    </xf>
    <xf numFmtId="0" fontId="40" fillId="0" borderId="6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64" fontId="4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1" applyFont="1" applyAlignment="1">
      <alignment horizontal="right"/>
    </xf>
    <xf numFmtId="0" fontId="0" fillId="0" borderId="1" xfId="0" applyBorder="1" applyAlignment="1">
      <alignment vertical="center"/>
    </xf>
    <xf numFmtId="0" fontId="16" fillId="0" borderId="1" xfId="0" applyFont="1" applyBorder="1"/>
    <xf numFmtId="0" fontId="0" fillId="0" borderId="1" xfId="0" applyBorder="1"/>
    <xf numFmtId="164" fontId="5" fillId="3" borderId="1" xfId="0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horizontal="left" wrapText="1"/>
    </xf>
    <xf numFmtId="0" fontId="46" fillId="0" borderId="1" xfId="0" applyFont="1" applyBorder="1" applyAlignment="1">
      <alignment horizontal="left" wrapText="1"/>
    </xf>
    <xf numFmtId="0" fontId="45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11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47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/>
    </xf>
    <xf numFmtId="0" fontId="1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0" fillId="0" borderId="0" xfId="0" applyAlignment="1">
      <alignment vertical="top"/>
    </xf>
    <xf numFmtId="49" fontId="32" fillId="0" borderId="0" xfId="0" applyNumberFormat="1" applyFont="1" applyAlignment="1">
      <alignment horizontal="justify"/>
    </xf>
    <xf numFmtId="0" fontId="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0" fontId="40" fillId="0" borderId="1" xfId="1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5" fillId="3" borderId="1" xfId="0" applyFont="1" applyFill="1" applyBorder="1" applyAlignment="1">
      <alignment horizontal="center" vertical="top" wrapText="1"/>
    </xf>
    <xf numFmtId="164" fontId="35" fillId="0" borderId="1" xfId="0" applyNumberFormat="1" applyFont="1" applyBorder="1" applyAlignment="1">
      <alignment horizontal="center" vertical="top"/>
    </xf>
  </cellXfs>
  <cellStyles count="25">
    <cellStyle name="Normal 12" xfId="11"/>
    <cellStyle name="Normal 2" xfId="8"/>
    <cellStyle name="Normal 2 2" xfId="12"/>
    <cellStyle name="Normal 3" xfId="13"/>
    <cellStyle name="Normal 3 2" xfId="14"/>
    <cellStyle name="Normal 4" xfId="15"/>
    <cellStyle name="Normal 4 2" xfId="16"/>
    <cellStyle name="Normal 4 3" xfId="17"/>
    <cellStyle name="Normal 4 4" xfId="18"/>
    <cellStyle name="Normal 5" xfId="19"/>
    <cellStyle name="Normal 6" xfId="20"/>
    <cellStyle name="Normal 7" xfId="21"/>
    <cellStyle name="Normal 8" xfId="22"/>
    <cellStyle name="Normal 9" xfId="23"/>
    <cellStyle name="Normal_Chart of Accounts  COA" xfId="24"/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 4" xfId="6"/>
    <cellStyle name="Обычный 5" xfId="7"/>
    <cellStyle name="Обычный 6" xfId="9"/>
    <cellStyle name="Обычный 7" xfId="10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opLeftCell="A10" workbookViewId="0">
      <selection activeCell="K23" sqref="K23"/>
    </sheetView>
  </sheetViews>
  <sheetFormatPr defaultRowHeight="15"/>
  <cols>
    <col min="1" max="1" width="38.85546875" customWidth="1"/>
    <col min="2" max="2" width="10.7109375" style="1" customWidth="1"/>
    <col min="3" max="3" width="9.42578125" customWidth="1"/>
    <col min="4" max="4" width="11.7109375" customWidth="1"/>
    <col min="5" max="5" width="9" customWidth="1"/>
    <col min="6" max="6" width="9.7109375" customWidth="1"/>
  </cols>
  <sheetData>
    <row r="1" spans="1:6">
      <c r="B1" s="143"/>
      <c r="C1" s="143"/>
      <c r="D1" s="137"/>
      <c r="E1" s="143" t="s">
        <v>80</v>
      </c>
      <c r="F1" s="143"/>
    </row>
    <row r="2" spans="1:6">
      <c r="B2" s="10"/>
      <c r="C2" s="107"/>
      <c r="D2" s="137"/>
      <c r="E2" s="10"/>
      <c r="F2" s="120" t="s">
        <v>143</v>
      </c>
    </row>
    <row r="3" spans="1:6" ht="24" customHeight="1">
      <c r="B3" s="10"/>
      <c r="C3" s="107"/>
      <c r="D3" s="137"/>
      <c r="E3" s="10"/>
      <c r="F3" s="120" t="s">
        <v>174</v>
      </c>
    </row>
    <row r="4" spans="1:6">
      <c r="B4" s="10"/>
      <c r="C4" s="107"/>
      <c r="D4" s="137"/>
    </row>
    <row r="5" spans="1:6">
      <c r="B5" s="10"/>
      <c r="C5" s="107"/>
      <c r="D5" s="137"/>
    </row>
    <row r="6" spans="1:6">
      <c r="B6" s="10"/>
      <c r="C6" s="107"/>
      <c r="D6" s="137"/>
    </row>
    <row r="7" spans="1:6">
      <c r="B7" s="10"/>
      <c r="C7" s="107"/>
      <c r="D7" s="137"/>
    </row>
    <row r="8" spans="1:6">
      <c r="B8" s="10"/>
      <c r="C8" s="107"/>
      <c r="D8" s="137"/>
    </row>
    <row r="9" spans="1:6">
      <c r="B9" s="10"/>
      <c r="C9" s="107"/>
      <c r="D9" s="137"/>
    </row>
    <row r="10" spans="1:6">
      <c r="A10" s="16"/>
    </row>
    <row r="11" spans="1:6" ht="15.75">
      <c r="A11" s="30" t="s">
        <v>149</v>
      </c>
    </row>
    <row r="12" spans="1:6" ht="15.75">
      <c r="A12" s="144" t="s">
        <v>168</v>
      </c>
      <c r="B12" s="144"/>
      <c r="C12" s="144"/>
      <c r="D12" s="138"/>
      <c r="E12" s="145" t="s">
        <v>180</v>
      </c>
      <c r="F12" s="145"/>
    </row>
    <row r="13" spans="1:6" ht="57" customHeight="1">
      <c r="A13" s="2" t="s">
        <v>0</v>
      </c>
      <c r="B13" s="34" t="s">
        <v>2</v>
      </c>
      <c r="C13" s="124" t="s">
        <v>177</v>
      </c>
      <c r="D13" s="142" t="s">
        <v>183</v>
      </c>
      <c r="E13" s="125" t="s">
        <v>178</v>
      </c>
      <c r="F13" s="125" t="s">
        <v>179</v>
      </c>
    </row>
    <row r="14" spans="1:6" s="32" customFormat="1" ht="15" customHeight="1">
      <c r="A14" s="31" t="s">
        <v>4</v>
      </c>
      <c r="B14" s="34">
        <v>1</v>
      </c>
      <c r="C14" s="7">
        <f>SUM('anexa 2'!C10)</f>
        <v>100268.9</v>
      </c>
      <c r="D14" s="7">
        <f>SUM('anexa 2'!D10)</f>
        <v>1239.5999999999999</v>
      </c>
      <c r="E14" s="7">
        <f>SUM('anexa 2'!E10)</f>
        <v>0</v>
      </c>
      <c r="F14" s="7">
        <f>SUM('anexa 2'!F10)</f>
        <v>101508.49999999999</v>
      </c>
    </row>
    <row r="15" spans="1:6" s="32" customFormat="1" ht="15" customHeight="1">
      <c r="A15" s="33" t="s">
        <v>3</v>
      </c>
      <c r="B15" s="34"/>
      <c r="C15" s="7">
        <f>SUM('anexa 2'!C51)</f>
        <v>40370.299999999988</v>
      </c>
      <c r="D15" s="7">
        <f>SUM('anexa 2'!D51)</f>
        <v>1239.5999999999999</v>
      </c>
      <c r="E15" s="7">
        <f>SUM('anexa 2'!E51)</f>
        <v>0</v>
      </c>
      <c r="F15" s="7">
        <f>SUM('anexa 2'!F51)</f>
        <v>41609.899999999987</v>
      </c>
    </row>
    <row r="16" spans="1:6" s="32" customFormat="1" ht="15" customHeight="1">
      <c r="A16" s="31" t="s">
        <v>6</v>
      </c>
      <c r="B16" s="34" t="s">
        <v>7</v>
      </c>
      <c r="C16" s="7">
        <f>SUM('anexa 3 '!C6)</f>
        <v>114788.8</v>
      </c>
      <c r="D16" s="7">
        <f>SUM('anexa 3 '!D6)</f>
        <v>1239.6000000000001</v>
      </c>
      <c r="E16" s="7">
        <f>SUM('anexa 3 '!E6)</f>
        <v>-8.5265128291212022E-14</v>
      </c>
      <c r="F16" s="7">
        <f>SUM('anexa 3 '!F6)</f>
        <v>116028.4</v>
      </c>
    </row>
    <row r="17" spans="1:6" s="32" customFormat="1" ht="15.75">
      <c r="A17" s="31" t="s">
        <v>8</v>
      </c>
      <c r="B17" s="34" t="s">
        <v>9</v>
      </c>
      <c r="C17" s="7">
        <f>SUM(C14-C16)</f>
        <v>-14519.900000000009</v>
      </c>
      <c r="D17" s="7">
        <f t="shared" ref="D17" si="0">SUM(D14-D16)</f>
        <v>-2.2737367544323206E-13</v>
      </c>
      <c r="E17" s="7">
        <f t="shared" ref="E17:F17" si="1">SUM(E14-E16)</f>
        <v>8.5265128291212022E-14</v>
      </c>
      <c r="F17" s="7">
        <f t="shared" si="1"/>
        <v>-14519.900000000009</v>
      </c>
    </row>
    <row r="18" spans="1:6" s="32" customFormat="1" ht="15.75">
      <c r="A18" s="31" t="s">
        <v>10</v>
      </c>
      <c r="B18" s="34" t="s">
        <v>11</v>
      </c>
      <c r="C18" s="7">
        <f>SUM(C20:C21)</f>
        <v>14519.9</v>
      </c>
      <c r="D18" s="7">
        <f t="shared" ref="D18" si="2">SUM(D20:D21)</f>
        <v>0</v>
      </c>
      <c r="E18" s="7">
        <f t="shared" ref="E18:F18" si="3">SUM(E20:E21)</f>
        <v>0</v>
      </c>
      <c r="F18" s="7">
        <f t="shared" si="3"/>
        <v>14519.9</v>
      </c>
    </row>
    <row r="19" spans="1:6" s="32" customFormat="1" ht="15.75">
      <c r="A19" s="33" t="s">
        <v>5</v>
      </c>
      <c r="B19" s="34"/>
      <c r="C19" s="7"/>
      <c r="D19" s="7"/>
      <c r="E19" s="121"/>
      <c r="F19" s="121"/>
    </row>
    <row r="20" spans="1:6" s="32" customFormat="1" ht="32.25" customHeight="1">
      <c r="A20" s="160" t="s">
        <v>104</v>
      </c>
      <c r="B20" s="34">
        <v>552120</v>
      </c>
      <c r="C20" s="7">
        <v>-988</v>
      </c>
      <c r="D20" s="7"/>
      <c r="E20" s="7"/>
      <c r="F20" s="7">
        <v>-988</v>
      </c>
    </row>
    <row r="21" spans="1:6" s="32" customFormat="1" ht="32.25" customHeight="1">
      <c r="A21" s="160" t="s">
        <v>83</v>
      </c>
      <c r="B21" s="8">
        <v>910</v>
      </c>
      <c r="C21" s="136">
        <v>15507.9</v>
      </c>
      <c r="D21" s="136"/>
      <c r="E21" s="136"/>
      <c r="F21" s="136">
        <f>SUM(C21+E21)</f>
        <v>15507.9</v>
      </c>
    </row>
    <row r="22" spans="1:6" s="32" customFormat="1" ht="15.75">
      <c r="A22" s="58"/>
      <c r="B22" s="59"/>
      <c r="C22" s="50"/>
      <c r="D22" s="50"/>
    </row>
    <row r="23" spans="1:6" ht="15.75">
      <c r="A23" s="36"/>
      <c r="B23" s="57"/>
      <c r="C23" s="50"/>
      <c r="D23" s="50"/>
    </row>
    <row r="24" spans="1:6" ht="15.75">
      <c r="A24" s="103" t="s">
        <v>159</v>
      </c>
      <c r="B24" s="37"/>
      <c r="C24" s="50"/>
      <c r="D24" s="50"/>
    </row>
    <row r="25" spans="1:6">
      <c r="A25" s="72"/>
    </row>
    <row r="27" spans="1:6">
      <c r="A27" s="102" t="s">
        <v>160</v>
      </c>
    </row>
    <row r="28" spans="1:6">
      <c r="A28" s="102" t="s">
        <v>161</v>
      </c>
    </row>
    <row r="29" spans="1:6" ht="15.75">
      <c r="A29" s="159" t="s">
        <v>185</v>
      </c>
    </row>
    <row r="30" spans="1:6" ht="18.75">
      <c r="A30" s="114"/>
    </row>
  </sheetData>
  <mergeCells count="4">
    <mergeCell ref="B1:C1"/>
    <mergeCell ref="A12:C12"/>
    <mergeCell ref="E1:F1"/>
    <mergeCell ref="E12:F12"/>
  </mergeCells>
  <pageMargins left="0.85" right="0.28000000000000003" top="0.8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opLeftCell="A4" workbookViewId="0">
      <selection activeCell="A39" sqref="A39"/>
    </sheetView>
  </sheetViews>
  <sheetFormatPr defaultRowHeight="15"/>
  <cols>
    <col min="1" max="1" width="48" customWidth="1"/>
    <col min="2" max="2" width="7.5703125" customWidth="1"/>
    <col min="3" max="4" width="10.7109375" customWidth="1"/>
    <col min="6" max="6" width="10" customWidth="1"/>
  </cols>
  <sheetData>
    <row r="1" spans="1:6">
      <c r="B1" s="143"/>
      <c r="C1" s="143"/>
      <c r="D1" s="137"/>
      <c r="E1" s="143" t="s">
        <v>157</v>
      </c>
      <c r="F1" s="143"/>
    </row>
    <row r="2" spans="1:6">
      <c r="B2" s="10"/>
      <c r="C2" s="107"/>
      <c r="D2" s="137"/>
      <c r="E2" s="10"/>
      <c r="F2" s="120" t="s">
        <v>143</v>
      </c>
    </row>
    <row r="3" spans="1:6" ht="21" customHeight="1">
      <c r="A3" s="9"/>
      <c r="B3" s="10"/>
      <c r="C3" s="107"/>
      <c r="D3" s="137"/>
      <c r="E3" s="10"/>
      <c r="F3" s="120" t="s">
        <v>174</v>
      </c>
    </row>
    <row r="4" spans="1:6">
      <c r="A4" s="9"/>
      <c r="B4" s="9"/>
    </row>
    <row r="5" spans="1:6" ht="14.45" customHeight="1">
      <c r="A5" s="9"/>
      <c r="B5" s="9"/>
    </row>
    <row r="6" spans="1:6" ht="18" customHeight="1">
      <c r="A6" s="146" t="s">
        <v>156</v>
      </c>
      <c r="B6" s="146"/>
      <c r="C6" s="146"/>
      <c r="D6" s="139"/>
    </row>
    <row r="7" spans="1:6" ht="15.75">
      <c r="A7" s="146" t="s">
        <v>167</v>
      </c>
      <c r="B7" s="146"/>
      <c r="C7" s="146"/>
      <c r="D7" s="139"/>
    </row>
    <row r="8" spans="1:6" ht="18" customHeight="1">
      <c r="A8" s="147"/>
      <c r="B8" s="147"/>
      <c r="C8" s="147"/>
      <c r="D8" s="140"/>
      <c r="E8" s="145" t="s">
        <v>180</v>
      </c>
      <c r="F8" s="145"/>
    </row>
    <row r="9" spans="1:6" ht="67.5">
      <c r="A9" s="111" t="s">
        <v>13</v>
      </c>
      <c r="B9" s="112" t="s">
        <v>151</v>
      </c>
      <c r="C9" s="124" t="s">
        <v>177</v>
      </c>
      <c r="D9" s="142" t="s">
        <v>183</v>
      </c>
      <c r="E9" s="125" t="s">
        <v>178</v>
      </c>
      <c r="F9" s="125" t="s">
        <v>179</v>
      </c>
    </row>
    <row r="10" spans="1:6" s="76" customFormat="1" ht="16.5" customHeight="1">
      <c r="A10" s="73" t="s">
        <v>105</v>
      </c>
      <c r="B10" s="74"/>
      <c r="C10" s="75">
        <f t="shared" ref="C10:E10" si="0">C11+C16+C20+C24+C33+C35+C37+C39+C41+C44+C46+C49+C51+C57</f>
        <v>100268.9</v>
      </c>
      <c r="D10" s="75">
        <f t="shared" si="0"/>
        <v>1239.5999999999999</v>
      </c>
      <c r="E10" s="75">
        <f t="shared" si="0"/>
        <v>0</v>
      </c>
      <c r="F10" s="75">
        <f>F11+F16+F20+F24+F33+F35+F37+F39+F41+F44+F46+F49+F51+F57</f>
        <v>101508.49999999999</v>
      </c>
    </row>
    <row r="11" spans="1:6" s="76" customFormat="1" ht="16.5" customHeight="1">
      <c r="A11" s="77" t="s">
        <v>106</v>
      </c>
      <c r="B11" s="78">
        <v>1111</v>
      </c>
      <c r="C11" s="79">
        <f>SUM(C12:C15)</f>
        <v>18964.5</v>
      </c>
      <c r="D11" s="79">
        <f>SUM(D12:D15)</f>
        <v>0</v>
      </c>
      <c r="E11" s="79">
        <f t="shared" ref="E11" si="1">SUM(E12:E15)</f>
        <v>0</v>
      </c>
      <c r="F11" s="79">
        <f>SUM(F12:F15)</f>
        <v>18964.5</v>
      </c>
    </row>
    <row r="12" spans="1:6" ht="14.25" customHeight="1">
      <c r="A12" s="80" t="s">
        <v>107</v>
      </c>
      <c r="B12" s="81">
        <v>111110</v>
      </c>
      <c r="C12" s="82">
        <v>18304.5</v>
      </c>
      <c r="D12" s="82"/>
      <c r="E12" s="123"/>
      <c r="F12" s="83">
        <f>SUM(C12+D12+E12)</f>
        <v>18304.5</v>
      </c>
    </row>
    <row r="13" spans="1:6" ht="14.25" customHeight="1">
      <c r="A13" s="84" t="s">
        <v>108</v>
      </c>
      <c r="B13" s="81">
        <v>111121</v>
      </c>
      <c r="C13" s="82">
        <v>500</v>
      </c>
      <c r="D13" s="82"/>
      <c r="E13" s="123"/>
      <c r="F13" s="83">
        <f t="shared" ref="F13:F58" si="2">SUM(C13+D13+E13)</f>
        <v>500</v>
      </c>
    </row>
    <row r="14" spans="1:6" ht="27.75" customHeight="1">
      <c r="A14" s="84" t="s">
        <v>152</v>
      </c>
      <c r="B14" s="81">
        <v>111124</v>
      </c>
      <c r="C14" s="82">
        <v>125</v>
      </c>
      <c r="D14" s="82"/>
      <c r="E14" s="123"/>
      <c r="F14" s="83">
        <f t="shared" si="2"/>
        <v>125</v>
      </c>
    </row>
    <row r="15" spans="1:6" ht="24" customHeight="1">
      <c r="A15" s="85" t="s">
        <v>109</v>
      </c>
      <c r="B15" s="81">
        <v>111130</v>
      </c>
      <c r="C15" s="82">
        <v>35</v>
      </c>
      <c r="D15" s="82"/>
      <c r="E15" s="123"/>
      <c r="F15" s="83">
        <f t="shared" si="2"/>
        <v>35</v>
      </c>
    </row>
    <row r="16" spans="1:6" s="76" customFormat="1" ht="18" customHeight="1">
      <c r="A16" s="86" t="s">
        <v>110</v>
      </c>
      <c r="B16" s="87">
        <v>1131</v>
      </c>
      <c r="C16" s="88">
        <f>SUM(C17:C19)</f>
        <v>47.7</v>
      </c>
      <c r="D16" s="88">
        <f t="shared" ref="D16:F16" si="3">SUM(D17:D19)</f>
        <v>0</v>
      </c>
      <c r="E16" s="88">
        <f t="shared" si="3"/>
        <v>0</v>
      </c>
      <c r="F16" s="88">
        <f t="shared" si="3"/>
        <v>47.7</v>
      </c>
    </row>
    <row r="17" spans="1:6" ht="25.5" customHeight="1">
      <c r="A17" s="89" t="s">
        <v>111</v>
      </c>
      <c r="B17" s="52">
        <v>113110</v>
      </c>
      <c r="C17" s="82">
        <v>4.5</v>
      </c>
      <c r="D17" s="82"/>
      <c r="E17" s="123"/>
      <c r="F17" s="83">
        <f t="shared" si="2"/>
        <v>4.5</v>
      </c>
    </row>
    <row r="18" spans="1:6" ht="25.5" customHeight="1">
      <c r="A18" s="90" t="s">
        <v>112</v>
      </c>
      <c r="B18" s="53" t="s">
        <v>113</v>
      </c>
      <c r="C18" s="82">
        <v>3.1</v>
      </c>
      <c r="D18" s="82"/>
      <c r="E18" s="123"/>
      <c r="F18" s="83">
        <f t="shared" si="2"/>
        <v>3.1</v>
      </c>
    </row>
    <row r="19" spans="1:6" ht="16.5" customHeight="1">
      <c r="A19" s="89" t="s">
        <v>114</v>
      </c>
      <c r="B19" s="52">
        <v>113130</v>
      </c>
      <c r="C19" s="82">
        <v>40.1</v>
      </c>
      <c r="D19" s="82"/>
      <c r="E19" s="123"/>
      <c r="F19" s="83">
        <f t="shared" si="2"/>
        <v>40.1</v>
      </c>
    </row>
    <row r="20" spans="1:6" s="76" customFormat="1" ht="15" customHeight="1">
      <c r="A20" s="86" t="s">
        <v>115</v>
      </c>
      <c r="B20" s="91" t="s">
        <v>116</v>
      </c>
      <c r="C20" s="88">
        <f>SUM(C21:C23)</f>
        <v>4030</v>
      </c>
      <c r="D20" s="88">
        <f>SUM(D21:D23)</f>
        <v>0</v>
      </c>
      <c r="E20" s="88">
        <f t="shared" ref="E20:F20" si="4">SUM(E21:E23)</f>
        <v>0</v>
      </c>
      <c r="F20" s="88">
        <f t="shared" si="4"/>
        <v>4030</v>
      </c>
    </row>
    <row r="21" spans="1:6">
      <c r="A21" s="89" t="s">
        <v>117</v>
      </c>
      <c r="B21" s="52">
        <v>113210</v>
      </c>
      <c r="C21" s="82">
        <v>250</v>
      </c>
      <c r="D21" s="82"/>
      <c r="E21" s="123"/>
      <c r="F21" s="83">
        <f t="shared" si="2"/>
        <v>250</v>
      </c>
    </row>
    <row r="22" spans="1:6" ht="38.25">
      <c r="A22" s="89" t="s">
        <v>153</v>
      </c>
      <c r="B22" s="52">
        <v>113230</v>
      </c>
      <c r="C22" s="82">
        <v>1900</v>
      </c>
      <c r="D22" s="82"/>
      <c r="E22" s="123"/>
      <c r="F22" s="83">
        <f t="shared" si="2"/>
        <v>1900</v>
      </c>
    </row>
    <row r="23" spans="1:6" ht="25.5">
      <c r="A23" s="89" t="s">
        <v>154</v>
      </c>
      <c r="B23" s="52">
        <v>113240</v>
      </c>
      <c r="C23" s="82">
        <v>1880</v>
      </c>
      <c r="D23" s="82"/>
      <c r="E23" s="123"/>
      <c r="F23" s="83">
        <f t="shared" si="2"/>
        <v>1880</v>
      </c>
    </row>
    <row r="24" spans="1:6" ht="16.5" customHeight="1">
      <c r="A24" s="93" t="s">
        <v>118</v>
      </c>
      <c r="B24" s="92">
        <v>1144</v>
      </c>
      <c r="C24" s="88">
        <f>SUM(C25:C32)</f>
        <v>12860.4</v>
      </c>
      <c r="D24" s="88">
        <f>SUM(D25:D32)</f>
        <v>0</v>
      </c>
      <c r="E24" s="88">
        <f t="shared" ref="E24:F24" si="5">SUM(E25:E32)</f>
        <v>0</v>
      </c>
      <c r="F24" s="88">
        <f t="shared" si="5"/>
        <v>12860.4</v>
      </c>
    </row>
    <row r="25" spans="1:6">
      <c r="A25" s="89" t="s">
        <v>119</v>
      </c>
      <c r="B25" s="52">
        <v>114411</v>
      </c>
      <c r="C25" s="83">
        <v>1361</v>
      </c>
      <c r="D25" s="83"/>
      <c r="E25" s="123"/>
      <c r="F25" s="83">
        <f t="shared" si="2"/>
        <v>1361</v>
      </c>
    </row>
    <row r="26" spans="1:6" ht="12.75" customHeight="1">
      <c r="A26" s="89" t="s">
        <v>120</v>
      </c>
      <c r="B26" s="52">
        <v>114412</v>
      </c>
      <c r="C26" s="83">
        <v>2020</v>
      </c>
      <c r="D26" s="83"/>
      <c r="E26" s="123"/>
      <c r="F26" s="83">
        <f t="shared" si="2"/>
        <v>2020</v>
      </c>
    </row>
    <row r="27" spans="1:6" ht="24.75" customHeight="1">
      <c r="A27" s="89" t="s">
        <v>121</v>
      </c>
      <c r="B27" s="52">
        <v>114413</v>
      </c>
      <c r="C27" s="83">
        <v>760</v>
      </c>
      <c r="D27" s="83"/>
      <c r="E27" s="123"/>
      <c r="F27" s="83">
        <f t="shared" si="2"/>
        <v>760</v>
      </c>
    </row>
    <row r="28" spans="1:6" ht="12.75" customHeight="1">
      <c r="A28" s="89" t="s">
        <v>122</v>
      </c>
      <c r="B28" s="52">
        <v>114415</v>
      </c>
      <c r="C28" s="83">
        <v>860</v>
      </c>
      <c r="D28" s="83"/>
      <c r="E28" s="123"/>
      <c r="F28" s="83">
        <f t="shared" si="2"/>
        <v>860</v>
      </c>
    </row>
    <row r="29" spans="1:6" ht="12.75" customHeight="1">
      <c r="A29" s="89" t="s">
        <v>123</v>
      </c>
      <c r="B29" s="52">
        <v>114416</v>
      </c>
      <c r="C29" s="83">
        <v>117.7</v>
      </c>
      <c r="D29" s="83"/>
      <c r="E29" s="123"/>
      <c r="F29" s="83">
        <f t="shared" si="2"/>
        <v>117.7</v>
      </c>
    </row>
    <row r="30" spans="1:6" ht="12.75" customHeight="1">
      <c r="A30" s="89" t="s">
        <v>124</v>
      </c>
      <c r="B30" s="52">
        <v>114418</v>
      </c>
      <c r="C30" s="83">
        <v>6691.7</v>
      </c>
      <c r="D30" s="83"/>
      <c r="E30" s="81"/>
      <c r="F30" s="83">
        <f t="shared" si="2"/>
        <v>6691.7</v>
      </c>
    </row>
    <row r="31" spans="1:6" s="76" customFormat="1" ht="15.75">
      <c r="A31" s="89" t="s">
        <v>125</v>
      </c>
      <c r="B31" s="52">
        <v>114421</v>
      </c>
      <c r="C31" s="83">
        <v>700</v>
      </c>
      <c r="D31" s="83"/>
      <c r="E31" s="122"/>
      <c r="F31" s="83">
        <f t="shared" si="2"/>
        <v>700</v>
      </c>
    </row>
    <row r="32" spans="1:6" ht="12" customHeight="1">
      <c r="A32" s="89" t="s">
        <v>126</v>
      </c>
      <c r="B32" s="52">
        <v>114423</v>
      </c>
      <c r="C32" s="83">
        <v>350</v>
      </c>
      <c r="D32" s="83"/>
      <c r="E32" s="123"/>
      <c r="F32" s="83">
        <f t="shared" si="2"/>
        <v>350</v>
      </c>
    </row>
    <row r="33" spans="1:6" s="76" customFormat="1" ht="31.5" customHeight="1">
      <c r="A33" s="94" t="s">
        <v>127</v>
      </c>
      <c r="B33" s="92">
        <v>1145</v>
      </c>
      <c r="C33" s="95">
        <f>SUM(C34)</f>
        <v>1100</v>
      </c>
      <c r="D33" s="95">
        <f>SUM(D34)</f>
        <v>0</v>
      </c>
      <c r="E33" s="95">
        <f t="shared" ref="E33:F33" si="6">SUM(E34)</f>
        <v>0</v>
      </c>
      <c r="F33" s="95">
        <f t="shared" si="6"/>
        <v>1100</v>
      </c>
    </row>
    <row r="34" spans="1:6" ht="18" customHeight="1">
      <c r="A34" s="89" t="s">
        <v>128</v>
      </c>
      <c r="B34" s="52">
        <v>114522</v>
      </c>
      <c r="C34" s="83">
        <v>1100</v>
      </c>
      <c r="D34" s="83"/>
      <c r="E34" s="123"/>
      <c r="F34" s="83">
        <f t="shared" si="2"/>
        <v>1100</v>
      </c>
    </row>
    <row r="35" spans="1:6" s="76" customFormat="1" ht="17.25" customHeight="1">
      <c r="A35" s="97" t="s">
        <v>129</v>
      </c>
      <c r="B35" s="54">
        <v>1412</v>
      </c>
      <c r="C35" s="98">
        <f>C36</f>
        <v>1220</v>
      </c>
      <c r="D35" s="98">
        <f>D36</f>
        <v>0</v>
      </c>
      <c r="E35" s="98">
        <f t="shared" ref="E35:F35" si="7">E36</f>
        <v>0</v>
      </c>
      <c r="F35" s="98">
        <f t="shared" si="7"/>
        <v>1220</v>
      </c>
    </row>
    <row r="36" spans="1:6" ht="26.25" customHeight="1">
      <c r="A36" s="99" t="s">
        <v>130</v>
      </c>
      <c r="B36" s="52">
        <v>141233</v>
      </c>
      <c r="C36" s="83">
        <v>1220</v>
      </c>
      <c r="D36" s="83"/>
      <c r="E36" s="123"/>
      <c r="F36" s="83">
        <f t="shared" si="2"/>
        <v>1220</v>
      </c>
    </row>
    <row r="37" spans="1:6" s="76" customFormat="1" ht="16.5" customHeight="1">
      <c r="A37" s="93" t="s">
        <v>131</v>
      </c>
      <c r="B37" s="92">
        <v>1415</v>
      </c>
      <c r="C37" s="95">
        <f>C38</f>
        <v>5186.5</v>
      </c>
      <c r="D37" s="95">
        <f>D38</f>
        <v>0</v>
      </c>
      <c r="E37" s="95">
        <f t="shared" ref="E37:F37" si="8">E38</f>
        <v>0</v>
      </c>
      <c r="F37" s="95">
        <f t="shared" si="8"/>
        <v>5186.5</v>
      </c>
    </row>
    <row r="38" spans="1:6" ht="27.75" customHeight="1">
      <c r="A38" s="100" t="s">
        <v>132</v>
      </c>
      <c r="B38" s="52">
        <v>141533</v>
      </c>
      <c r="C38" s="82">
        <v>5186.5</v>
      </c>
      <c r="D38" s="82"/>
      <c r="E38" s="123"/>
      <c r="F38" s="83">
        <f t="shared" si="2"/>
        <v>5186.5</v>
      </c>
    </row>
    <row r="39" spans="1:6" ht="13.5" customHeight="1">
      <c r="A39" s="101" t="s">
        <v>133</v>
      </c>
      <c r="B39" s="92">
        <v>1422</v>
      </c>
      <c r="C39" s="88">
        <f>SUM(C40:C40)</f>
        <v>6</v>
      </c>
      <c r="D39" s="88">
        <f>SUM(D40:D40)</f>
        <v>0</v>
      </c>
      <c r="E39" s="88">
        <f t="shared" ref="E39:F39" si="9">SUM(E40:E40)</f>
        <v>0</v>
      </c>
      <c r="F39" s="88">
        <f t="shared" si="9"/>
        <v>6</v>
      </c>
    </row>
    <row r="40" spans="1:6" s="76" customFormat="1" ht="25.5" customHeight="1">
      <c r="A40" s="84" t="s">
        <v>134</v>
      </c>
      <c r="B40" s="52">
        <v>142215</v>
      </c>
      <c r="C40" s="82">
        <v>6</v>
      </c>
      <c r="D40" s="82"/>
      <c r="E40" s="122"/>
      <c r="F40" s="83">
        <f t="shared" si="2"/>
        <v>6</v>
      </c>
    </row>
    <row r="41" spans="1:6" ht="33" customHeight="1">
      <c r="A41" s="101" t="s">
        <v>135</v>
      </c>
      <c r="B41" s="92">
        <v>1423</v>
      </c>
      <c r="C41" s="95">
        <f>SUM(C42:C43)</f>
        <v>3728.9</v>
      </c>
      <c r="D41" s="95">
        <f>SUM(D42:D43)</f>
        <v>0</v>
      </c>
      <c r="E41" s="95">
        <f t="shared" ref="E41:F41" si="10">SUM(E42:E43)</f>
        <v>0</v>
      </c>
      <c r="F41" s="95">
        <f t="shared" si="10"/>
        <v>3728.9</v>
      </c>
    </row>
    <row r="42" spans="1:6" ht="18.75" customHeight="1">
      <c r="A42" s="84" t="s">
        <v>136</v>
      </c>
      <c r="B42" s="52">
        <v>142310</v>
      </c>
      <c r="C42" s="83">
        <v>3476.5</v>
      </c>
      <c r="D42" s="83"/>
      <c r="E42" s="123"/>
      <c r="F42" s="83">
        <f t="shared" si="2"/>
        <v>3476.5</v>
      </c>
    </row>
    <row r="43" spans="1:6" s="76" customFormat="1" ht="16.5" customHeight="1">
      <c r="A43" s="84" t="s">
        <v>137</v>
      </c>
      <c r="B43" s="52">
        <v>142320</v>
      </c>
      <c r="C43" s="83">
        <v>252.4</v>
      </c>
      <c r="D43" s="83"/>
      <c r="E43" s="122"/>
      <c r="F43" s="83">
        <f t="shared" si="2"/>
        <v>252.4</v>
      </c>
    </row>
    <row r="44" spans="1:6" ht="13.5" customHeight="1">
      <c r="A44" s="77" t="s">
        <v>138</v>
      </c>
      <c r="B44" s="92">
        <v>1431</v>
      </c>
      <c r="C44" s="95">
        <f>SUM(C45)</f>
        <v>80</v>
      </c>
      <c r="D44" s="95">
        <f>SUM(D45)</f>
        <v>0</v>
      </c>
      <c r="E44" s="95">
        <f t="shared" ref="E44:F44" si="11">SUM(E45)</f>
        <v>0</v>
      </c>
      <c r="F44" s="95">
        <f t="shared" si="11"/>
        <v>80</v>
      </c>
    </row>
    <row r="45" spans="1:6" s="76" customFormat="1" ht="19.5" customHeight="1">
      <c r="A45" s="84" t="s">
        <v>139</v>
      </c>
      <c r="B45" s="52">
        <v>143130</v>
      </c>
      <c r="C45" s="83">
        <v>80</v>
      </c>
      <c r="D45" s="83"/>
      <c r="E45" s="122"/>
      <c r="F45" s="83">
        <f t="shared" si="2"/>
        <v>80</v>
      </c>
    </row>
    <row r="46" spans="1:6" ht="16.5" customHeight="1">
      <c r="A46" s="93" t="s">
        <v>169</v>
      </c>
      <c r="B46" s="92">
        <v>1441</v>
      </c>
      <c r="C46" s="95">
        <f>SUM(C47:C48)</f>
        <v>5571.9000000000005</v>
      </c>
      <c r="D46" s="95">
        <f>SUM(D47:D48)</f>
        <v>0</v>
      </c>
      <c r="E46" s="95">
        <f t="shared" ref="E46:F46" si="12">SUM(E47:E48)</f>
        <v>0</v>
      </c>
      <c r="F46" s="95">
        <f t="shared" si="12"/>
        <v>5571.9000000000005</v>
      </c>
    </row>
    <row r="47" spans="1:6" ht="28.5" customHeight="1">
      <c r="A47" s="116" t="s">
        <v>170</v>
      </c>
      <c r="B47" s="55">
        <v>144113</v>
      </c>
      <c r="C47" s="83">
        <v>413.3</v>
      </c>
      <c r="D47" s="83"/>
      <c r="E47" s="81"/>
      <c r="F47" s="83">
        <f t="shared" si="2"/>
        <v>413.3</v>
      </c>
    </row>
    <row r="48" spans="1:6" ht="30.75" customHeight="1">
      <c r="A48" s="117" t="s">
        <v>171</v>
      </c>
      <c r="B48" s="55">
        <v>144114</v>
      </c>
      <c r="C48" s="96">
        <v>5158.6000000000004</v>
      </c>
      <c r="D48" s="96"/>
      <c r="E48" s="123"/>
      <c r="F48" s="83">
        <f t="shared" si="2"/>
        <v>5158.6000000000004</v>
      </c>
    </row>
    <row r="49" spans="1:6" ht="18.75" customHeight="1">
      <c r="A49" s="93" t="s">
        <v>172</v>
      </c>
      <c r="B49" s="87">
        <v>1442</v>
      </c>
      <c r="C49" s="118">
        <f>SUM(C50)</f>
        <v>7078.7</v>
      </c>
      <c r="D49" s="118"/>
      <c r="E49" s="118">
        <f t="shared" ref="E49:F49" si="13">SUM(E50)</f>
        <v>0</v>
      </c>
      <c r="F49" s="118">
        <f t="shared" si="13"/>
        <v>7078.7</v>
      </c>
    </row>
    <row r="50" spans="1:6" ht="30.75" customHeight="1">
      <c r="A50" s="117" t="s">
        <v>173</v>
      </c>
      <c r="B50" s="119">
        <v>144213</v>
      </c>
      <c r="C50" s="96">
        <v>7078.7</v>
      </c>
      <c r="D50" s="96"/>
      <c r="E50" s="96"/>
      <c r="F50" s="83">
        <f t="shared" si="2"/>
        <v>7078.7</v>
      </c>
    </row>
    <row r="51" spans="1:6" ht="31.5" customHeight="1">
      <c r="A51" s="93" t="s">
        <v>140</v>
      </c>
      <c r="B51" s="92">
        <v>1912</v>
      </c>
      <c r="C51" s="95">
        <f>SUM(C52:C56)</f>
        <v>40370.299999999988</v>
      </c>
      <c r="D51" s="95">
        <f>SUM(D52:D56)</f>
        <v>1239.5999999999999</v>
      </c>
      <c r="E51" s="95">
        <f t="shared" ref="E51:F51" si="14">SUM(E52:E56)</f>
        <v>0</v>
      </c>
      <c r="F51" s="95">
        <f t="shared" si="14"/>
        <v>41609.899999999987</v>
      </c>
    </row>
    <row r="52" spans="1:6" s="158" customFormat="1" ht="50.25" customHeight="1">
      <c r="A52" s="161" t="s">
        <v>141</v>
      </c>
      <c r="B52" s="162">
        <v>191211</v>
      </c>
      <c r="C52" s="163">
        <v>33074.199999999997</v>
      </c>
      <c r="D52" s="163">
        <v>1239.5999999999999</v>
      </c>
      <c r="E52" s="164"/>
      <c r="F52" s="165">
        <f t="shared" si="2"/>
        <v>34313.799999999996</v>
      </c>
    </row>
    <row r="53" spans="1:6" s="158" customFormat="1" ht="39" customHeight="1">
      <c r="A53" s="166" t="s">
        <v>158</v>
      </c>
      <c r="B53" s="162">
        <v>191212</v>
      </c>
      <c r="C53" s="163">
        <v>49</v>
      </c>
      <c r="D53" s="163"/>
      <c r="E53" s="164"/>
      <c r="F53" s="165">
        <f t="shared" si="2"/>
        <v>49</v>
      </c>
    </row>
    <row r="54" spans="1:6" s="158" customFormat="1" ht="36.75" customHeight="1">
      <c r="A54" s="161" t="s">
        <v>155</v>
      </c>
      <c r="B54" s="162">
        <v>191216</v>
      </c>
      <c r="C54" s="163">
        <v>2984.7</v>
      </c>
      <c r="D54" s="163"/>
      <c r="E54" s="164"/>
      <c r="F54" s="165">
        <f t="shared" si="2"/>
        <v>2984.7</v>
      </c>
    </row>
    <row r="55" spans="1:6" s="158" customFormat="1" ht="25.5" customHeight="1">
      <c r="A55" s="161" t="s">
        <v>142</v>
      </c>
      <c r="B55" s="162">
        <v>191231</v>
      </c>
      <c r="C55" s="163">
        <v>2356.1999999999998</v>
      </c>
      <c r="D55" s="163"/>
      <c r="E55" s="164"/>
      <c r="F55" s="165">
        <f t="shared" si="2"/>
        <v>2356.1999999999998</v>
      </c>
    </row>
    <row r="56" spans="1:6" s="158" customFormat="1" ht="26.25" customHeight="1">
      <c r="A56" s="167" t="s">
        <v>166</v>
      </c>
      <c r="B56" s="162">
        <v>191239</v>
      </c>
      <c r="C56" s="163">
        <v>1906.2</v>
      </c>
      <c r="D56" s="163"/>
      <c r="E56" s="164"/>
      <c r="F56" s="165">
        <f t="shared" si="2"/>
        <v>1906.2</v>
      </c>
    </row>
    <row r="57" spans="1:6" s="158" customFormat="1" ht="29.25" customHeight="1">
      <c r="A57" s="167" t="s">
        <v>175</v>
      </c>
      <c r="B57" s="168">
        <v>4152</v>
      </c>
      <c r="C57" s="169">
        <f>SUM(C58)</f>
        <v>24</v>
      </c>
      <c r="D57" s="169">
        <f>SUM(D58)</f>
        <v>0</v>
      </c>
      <c r="E57" s="169">
        <f t="shared" ref="E57:F57" si="15">SUM(E58)</f>
        <v>0</v>
      </c>
      <c r="F57" s="169">
        <f t="shared" si="15"/>
        <v>24</v>
      </c>
    </row>
    <row r="58" spans="1:6" s="158" customFormat="1">
      <c r="A58" s="167" t="s">
        <v>176</v>
      </c>
      <c r="B58" s="162">
        <v>415240</v>
      </c>
      <c r="C58" s="163">
        <v>24</v>
      </c>
      <c r="D58" s="163"/>
      <c r="E58" s="165"/>
      <c r="F58" s="165">
        <f t="shared" si="2"/>
        <v>24</v>
      </c>
    </row>
    <row r="59" spans="1:6">
      <c r="A59" s="108"/>
      <c r="B59" s="109"/>
      <c r="C59" s="110"/>
      <c r="D59" s="110"/>
    </row>
    <row r="60" spans="1:6">
      <c r="A60" s="108"/>
      <c r="B60" s="109"/>
      <c r="C60" s="110"/>
      <c r="D60" s="110"/>
    </row>
    <row r="61" spans="1:6" ht="20.25" customHeight="1">
      <c r="A61" s="103" t="s">
        <v>159</v>
      </c>
      <c r="B61" s="109"/>
      <c r="C61" s="110"/>
      <c r="D61" s="110"/>
    </row>
    <row r="62" spans="1:6">
      <c r="A62" s="102" t="s">
        <v>160</v>
      </c>
      <c r="B62" s="1"/>
    </row>
    <row r="63" spans="1:6">
      <c r="A63" s="102" t="s">
        <v>161</v>
      </c>
      <c r="B63" s="1"/>
    </row>
    <row r="64" spans="1:6" ht="15.75">
      <c r="A64" s="159" t="s">
        <v>185</v>
      </c>
      <c r="B64" s="1"/>
    </row>
  </sheetData>
  <mergeCells count="6">
    <mergeCell ref="B1:C1"/>
    <mergeCell ref="A6:C6"/>
    <mergeCell ref="A7:C7"/>
    <mergeCell ref="A8:C8"/>
    <mergeCell ref="E1:F1"/>
    <mergeCell ref="E8:F8"/>
  </mergeCells>
  <pageMargins left="0.74803149606299213" right="0.19685039370078741" top="0.27559055118110237" bottom="0.27559055118110237" header="0.31496062992125984" footer="0.31496062992125984"/>
  <pageSetup paperSize="9" scale="9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topLeftCell="A70" workbookViewId="0">
      <selection activeCell="A80" sqref="A80"/>
    </sheetView>
  </sheetViews>
  <sheetFormatPr defaultRowHeight="15"/>
  <cols>
    <col min="1" max="1" width="37.28515625" style="16" customWidth="1"/>
    <col min="2" max="2" width="7" style="5" customWidth="1"/>
    <col min="3" max="3" width="11.42578125" customWidth="1"/>
    <col min="4" max="4" width="12.7109375" customWidth="1"/>
    <col min="5" max="5" width="9.140625" customWidth="1"/>
    <col min="6" max="6" width="10.140625" customWidth="1"/>
  </cols>
  <sheetData>
    <row r="1" spans="1:6">
      <c r="B1" s="143"/>
      <c r="C1" s="143"/>
      <c r="D1" s="137"/>
      <c r="E1" s="143" t="s">
        <v>186</v>
      </c>
      <c r="F1" s="143"/>
    </row>
    <row r="2" spans="1:6">
      <c r="B2" s="10"/>
      <c r="C2" s="56"/>
      <c r="D2" s="137"/>
      <c r="E2" s="10"/>
      <c r="F2" s="120" t="s">
        <v>143</v>
      </c>
    </row>
    <row r="3" spans="1:6" ht="19.5" customHeight="1">
      <c r="B3" s="10"/>
      <c r="C3" s="107"/>
      <c r="D3" s="137"/>
      <c r="E3" s="10"/>
      <c r="F3" s="120" t="s">
        <v>174</v>
      </c>
    </row>
    <row r="4" spans="1:6" ht="30" customHeight="1">
      <c r="A4" s="151" t="s">
        <v>184</v>
      </c>
      <c r="B4" s="151"/>
      <c r="C4" s="151"/>
      <c r="D4" s="151"/>
      <c r="E4" s="145" t="s">
        <v>180</v>
      </c>
      <c r="F4" s="145"/>
    </row>
    <row r="5" spans="1:6" s="32" customFormat="1" ht="57.75" customHeight="1">
      <c r="A5" s="152" t="s">
        <v>13</v>
      </c>
      <c r="B5" s="153" t="s">
        <v>1</v>
      </c>
      <c r="C5" s="124" t="s">
        <v>177</v>
      </c>
      <c r="D5" s="142" t="s">
        <v>183</v>
      </c>
      <c r="E5" s="125" t="s">
        <v>178</v>
      </c>
      <c r="F5" s="125" t="s">
        <v>179</v>
      </c>
    </row>
    <row r="6" spans="1:6" ht="15.75">
      <c r="A6" s="18" t="s">
        <v>58</v>
      </c>
      <c r="B6" s="19"/>
      <c r="C6" s="105">
        <f>SUM(C13+C24+C37+C47+C55+C66+C74+C31)</f>
        <v>114788.8</v>
      </c>
      <c r="D6" s="105">
        <f>SUM(D13+D24+D37+D47+D55+D66+D74+D31)</f>
        <v>1239.6000000000001</v>
      </c>
      <c r="E6" s="105">
        <f t="shared" ref="E6" si="0">SUM(E13+E24+E37+E47+E55+E66+E74+E31)</f>
        <v>-8.5265128291212022E-14</v>
      </c>
      <c r="F6" s="105">
        <f>SUM(F13+F24+F37+F47+F55+F66+F74+F31)</f>
        <v>116028.4</v>
      </c>
    </row>
    <row r="7" spans="1:6" ht="15.75">
      <c r="A7" s="20" t="s">
        <v>59</v>
      </c>
      <c r="B7" s="104"/>
      <c r="C7" s="27">
        <v>26345.599999999999</v>
      </c>
      <c r="D7" s="27">
        <v>1239.5999999999999</v>
      </c>
      <c r="E7" s="136">
        <v>1815.6</v>
      </c>
      <c r="F7" s="7">
        <f>SUM(C7+D7+E7)</f>
        <v>29400.799999999996</v>
      </c>
    </row>
    <row r="8" spans="1:6" ht="15.75">
      <c r="A8" s="18" t="s">
        <v>60</v>
      </c>
      <c r="B8" s="19"/>
      <c r="C8" s="106" t="s">
        <v>81</v>
      </c>
      <c r="D8" s="106"/>
      <c r="E8" s="122"/>
      <c r="F8" s="122"/>
    </row>
    <row r="9" spans="1:6" s="158" customFormat="1" ht="18" customHeight="1">
      <c r="A9" s="154" t="s">
        <v>41</v>
      </c>
      <c r="B9" s="155" t="s">
        <v>61</v>
      </c>
      <c r="C9" s="156" t="s">
        <v>81</v>
      </c>
      <c r="D9" s="156"/>
      <c r="E9" s="157"/>
      <c r="F9" s="157"/>
    </row>
    <row r="10" spans="1:6" ht="15.75">
      <c r="A10" s="18" t="s">
        <v>62</v>
      </c>
      <c r="B10" s="19"/>
      <c r="C10" s="28">
        <f>SUM(C11:C12)</f>
        <v>10665.4</v>
      </c>
      <c r="D10" s="28">
        <f>SUM(D11:D12)</f>
        <v>0</v>
      </c>
      <c r="E10" s="28">
        <f t="shared" ref="E10:F10" si="1">SUM(E11:E12)</f>
        <v>-893.7</v>
      </c>
      <c r="F10" s="28">
        <f t="shared" si="1"/>
        <v>9771.6999999999989</v>
      </c>
    </row>
    <row r="11" spans="1:6" ht="15.75">
      <c r="A11" s="47" t="s">
        <v>64</v>
      </c>
      <c r="B11" s="48">
        <v>1</v>
      </c>
      <c r="C11" s="44">
        <f>SUM(C13-C12)</f>
        <v>10333</v>
      </c>
      <c r="D11" s="44"/>
      <c r="E11" s="44">
        <f t="shared" ref="E11" si="2">SUM(E13-E12)</f>
        <v>-893.7</v>
      </c>
      <c r="F11" s="27">
        <f>SUM(C11+D11+E11)</f>
        <v>9439.2999999999993</v>
      </c>
    </row>
    <row r="12" spans="1:6" ht="30">
      <c r="A12" s="47" t="s">
        <v>63</v>
      </c>
      <c r="B12" s="48">
        <v>2</v>
      </c>
      <c r="C12" s="44">
        <v>332.4</v>
      </c>
      <c r="D12" s="44"/>
      <c r="E12" s="122"/>
      <c r="F12" s="27">
        <f>SUM(C12+D12+E12)</f>
        <v>332.4</v>
      </c>
    </row>
    <row r="13" spans="1:6" ht="15.75">
      <c r="A13" s="18" t="s">
        <v>12</v>
      </c>
      <c r="B13" s="19"/>
      <c r="C13" s="28">
        <f>SUM(C14+C16+C18)</f>
        <v>10665.4</v>
      </c>
      <c r="D13" s="28">
        <f>SUM(D14+D16+D18)</f>
        <v>0</v>
      </c>
      <c r="E13" s="28">
        <f t="shared" ref="E13:F13" si="3">SUM(E14+E16+E18)</f>
        <v>-893.7</v>
      </c>
      <c r="F13" s="28">
        <f t="shared" si="3"/>
        <v>9771.6999999999989</v>
      </c>
    </row>
    <row r="14" spans="1:6" ht="15.75">
      <c r="A14" s="18" t="s">
        <v>85</v>
      </c>
      <c r="B14" s="19" t="s">
        <v>75</v>
      </c>
      <c r="C14" s="28">
        <f>SUM(C15)</f>
        <v>9580.4</v>
      </c>
      <c r="D14" s="28">
        <f>SUM(D15)</f>
        <v>0</v>
      </c>
      <c r="E14" s="28">
        <f t="shared" ref="E14:F14" si="4">SUM(E15)</f>
        <v>-893.7</v>
      </c>
      <c r="F14" s="28">
        <f t="shared" si="4"/>
        <v>8686.6999999999989</v>
      </c>
    </row>
    <row r="15" spans="1:6" ht="15.75">
      <c r="A15" s="47" t="s">
        <v>84</v>
      </c>
      <c r="B15" s="48" t="s">
        <v>65</v>
      </c>
      <c r="C15" s="27">
        <v>9580.4</v>
      </c>
      <c r="D15" s="27"/>
      <c r="E15" s="136">
        <v>-893.7</v>
      </c>
      <c r="F15" s="27">
        <f>SUM(C15+D15+E15)</f>
        <v>8686.6999999999989</v>
      </c>
    </row>
    <row r="16" spans="1:6" ht="15.75">
      <c r="A16" s="22" t="s">
        <v>86</v>
      </c>
      <c r="B16" s="19" t="s">
        <v>68</v>
      </c>
      <c r="C16" s="28">
        <f>SUM(C17)</f>
        <v>1000</v>
      </c>
      <c r="D16" s="28">
        <f>SUM(D17)</f>
        <v>0</v>
      </c>
      <c r="E16" s="28">
        <f t="shared" ref="E16:F16" si="5">SUM(E17)</f>
        <v>0</v>
      </c>
      <c r="F16" s="28">
        <f t="shared" si="5"/>
        <v>1000</v>
      </c>
    </row>
    <row r="17" spans="1:6" ht="30">
      <c r="A17" s="47" t="s">
        <v>44</v>
      </c>
      <c r="B17" s="48" t="s">
        <v>66</v>
      </c>
      <c r="C17" s="44">
        <v>1000</v>
      </c>
      <c r="D17" s="44"/>
      <c r="E17" s="122"/>
      <c r="F17" s="27">
        <f>SUM(C17+D17+E17)</f>
        <v>1000</v>
      </c>
    </row>
    <row r="18" spans="1:6" ht="31.5">
      <c r="A18" s="22" t="s">
        <v>88</v>
      </c>
      <c r="B18" s="19" t="s">
        <v>87</v>
      </c>
      <c r="C18" s="28">
        <f>SUM(C19)</f>
        <v>85</v>
      </c>
      <c r="D18" s="28">
        <f>SUM(D19)</f>
        <v>0</v>
      </c>
      <c r="E18" s="28">
        <f t="shared" ref="E18:F18" si="6">SUM(E19)</f>
        <v>0</v>
      </c>
      <c r="F18" s="28">
        <f t="shared" si="6"/>
        <v>85</v>
      </c>
    </row>
    <row r="19" spans="1:6" ht="30">
      <c r="A19" s="49" t="s">
        <v>79</v>
      </c>
      <c r="B19" s="48" t="s">
        <v>78</v>
      </c>
      <c r="C19" s="44">
        <v>85</v>
      </c>
      <c r="D19" s="44"/>
      <c r="E19" s="122"/>
      <c r="F19" s="27">
        <f>SUM(C19+D19+E19)</f>
        <v>85</v>
      </c>
    </row>
    <row r="20" spans="1:6" ht="17.25" customHeight="1">
      <c r="A20" s="41" t="s">
        <v>76</v>
      </c>
      <c r="B20" s="42" t="s">
        <v>75</v>
      </c>
      <c r="C20" s="43"/>
      <c r="D20" s="43"/>
      <c r="E20" s="122"/>
      <c r="F20" s="122"/>
    </row>
    <row r="21" spans="1:6" ht="15.75">
      <c r="A21" s="18" t="s">
        <v>62</v>
      </c>
      <c r="B21" s="19"/>
      <c r="C21" s="28">
        <f>SUM(C22:C23)</f>
        <v>451.8</v>
      </c>
      <c r="D21" s="28">
        <f>SUM(D22:D23)</f>
        <v>0</v>
      </c>
      <c r="E21" s="28">
        <f t="shared" ref="E21:F21" si="7">SUM(E22:E23)</f>
        <v>726.3</v>
      </c>
      <c r="F21" s="28">
        <f t="shared" si="7"/>
        <v>1178.0999999999999</v>
      </c>
    </row>
    <row r="22" spans="1:6">
      <c r="A22" s="47" t="s">
        <v>64</v>
      </c>
      <c r="B22" s="48">
        <v>1</v>
      </c>
      <c r="C22" s="44">
        <f>SUM(C24)</f>
        <v>451.8</v>
      </c>
      <c r="D22" s="44"/>
      <c r="E22" s="44">
        <f t="shared" ref="E22:F22" si="8">SUM(E24)</f>
        <v>726.3</v>
      </c>
      <c r="F22" s="44">
        <f t="shared" si="8"/>
        <v>1178.0999999999999</v>
      </c>
    </row>
    <row r="23" spans="1:6" ht="30">
      <c r="A23" s="47" t="s">
        <v>63</v>
      </c>
      <c r="B23" s="48">
        <v>2</v>
      </c>
      <c r="C23" s="44"/>
      <c r="D23" s="44"/>
      <c r="E23" s="122"/>
      <c r="F23" s="122"/>
    </row>
    <row r="24" spans="1:6" ht="15.75">
      <c r="A24" s="18" t="s">
        <v>12</v>
      </c>
      <c r="B24" s="19"/>
      <c r="C24" s="28">
        <f>SUM(C25)</f>
        <v>451.8</v>
      </c>
      <c r="D24" s="28">
        <f>SUM(D25)</f>
        <v>0</v>
      </c>
      <c r="E24" s="28">
        <f t="shared" ref="E24:F25" si="9">SUM(E25)</f>
        <v>726.3</v>
      </c>
      <c r="F24" s="28">
        <f t="shared" si="9"/>
        <v>1178.0999999999999</v>
      </c>
    </row>
    <row r="25" spans="1:6" ht="31.5">
      <c r="A25" s="18" t="s">
        <v>77</v>
      </c>
      <c r="B25" s="19" t="s">
        <v>89</v>
      </c>
      <c r="C25" s="28">
        <f>SUM(C26)</f>
        <v>451.8</v>
      </c>
      <c r="D25" s="28">
        <f>SUM(D26)</f>
        <v>0</v>
      </c>
      <c r="E25" s="28">
        <f t="shared" si="9"/>
        <v>726.3</v>
      </c>
      <c r="F25" s="28">
        <f t="shared" si="9"/>
        <v>1178.0999999999999</v>
      </c>
    </row>
    <row r="26" spans="1:6" ht="15.75">
      <c r="A26" s="23" t="s">
        <v>164</v>
      </c>
      <c r="B26" s="21" t="s">
        <v>165</v>
      </c>
      <c r="C26" s="27">
        <v>451.8</v>
      </c>
      <c r="D26" s="27"/>
      <c r="E26" s="136">
        <v>726.3</v>
      </c>
      <c r="F26" s="27">
        <f>SUM(C26+D26+E26)</f>
        <v>1178.0999999999999</v>
      </c>
    </row>
    <row r="27" spans="1:6" ht="22.5" customHeight="1">
      <c r="A27" s="38" t="s">
        <v>45</v>
      </c>
      <c r="B27" s="39" t="s">
        <v>102</v>
      </c>
      <c r="C27" s="40"/>
      <c r="D27" s="40"/>
      <c r="E27" s="122"/>
      <c r="F27" s="122"/>
    </row>
    <row r="28" spans="1:6" ht="15.75">
      <c r="A28" s="18" t="s">
        <v>62</v>
      </c>
      <c r="B28" s="19"/>
      <c r="C28" s="28">
        <f>SUM(C29)</f>
        <v>18978.7</v>
      </c>
      <c r="D28" s="28">
        <f>SUM(D29)</f>
        <v>0</v>
      </c>
      <c r="E28" s="28">
        <f t="shared" ref="E28:F28" si="10">SUM(E29)</f>
        <v>0</v>
      </c>
      <c r="F28" s="28">
        <f t="shared" si="10"/>
        <v>18978.7</v>
      </c>
    </row>
    <row r="29" spans="1:6" ht="15.75">
      <c r="A29" s="47" t="s">
        <v>64</v>
      </c>
      <c r="B29" s="48">
        <v>1</v>
      </c>
      <c r="C29" s="44">
        <f>SUM(C31)</f>
        <v>18978.7</v>
      </c>
      <c r="D29" s="44"/>
      <c r="E29" s="122"/>
      <c r="F29" s="27">
        <f>SUM(C29+E29)</f>
        <v>18978.7</v>
      </c>
    </row>
    <row r="30" spans="1:6" ht="30">
      <c r="A30" s="47" t="s">
        <v>69</v>
      </c>
      <c r="B30" s="48">
        <v>2</v>
      </c>
      <c r="C30" s="44"/>
      <c r="D30" s="44"/>
      <c r="E30" s="122"/>
      <c r="F30" s="122"/>
    </row>
    <row r="31" spans="1:6" ht="15.75">
      <c r="A31" s="18" t="s">
        <v>43</v>
      </c>
      <c r="B31" s="19"/>
      <c r="C31" s="28">
        <f>SUM(C32+C34)</f>
        <v>18978.7</v>
      </c>
      <c r="D31" s="28">
        <f>SUM(D32+D34)</f>
        <v>0</v>
      </c>
      <c r="E31" s="28">
        <f t="shared" ref="E31:F31" si="11">SUM(E32+E34)</f>
        <v>0</v>
      </c>
      <c r="F31" s="28">
        <f t="shared" si="11"/>
        <v>18978.7</v>
      </c>
    </row>
    <row r="32" spans="1:6" ht="31.5">
      <c r="A32" s="18" t="s">
        <v>101</v>
      </c>
      <c r="B32" s="19" t="s">
        <v>100</v>
      </c>
      <c r="C32" s="28">
        <f>SUM(C33)</f>
        <v>-100</v>
      </c>
      <c r="D32" s="28">
        <f>SUM(D33)</f>
        <v>0</v>
      </c>
      <c r="E32" s="28">
        <f t="shared" ref="E32:F32" si="12">SUM(E33)</f>
        <v>0</v>
      </c>
      <c r="F32" s="28">
        <f t="shared" si="12"/>
        <v>-100</v>
      </c>
    </row>
    <row r="33" spans="1:6" ht="15.75">
      <c r="A33" s="47" t="s">
        <v>46</v>
      </c>
      <c r="B33" s="48">
        <v>5009</v>
      </c>
      <c r="C33" s="44">
        <v>-100</v>
      </c>
      <c r="D33" s="44"/>
      <c r="E33" s="126"/>
      <c r="F33" s="7">
        <f t="shared" ref="F33:F35" si="13">SUM(C33+E33)</f>
        <v>-100</v>
      </c>
    </row>
    <row r="34" spans="1:6" ht="15.75">
      <c r="A34" s="22" t="s">
        <v>99</v>
      </c>
      <c r="B34" s="19" t="s">
        <v>98</v>
      </c>
      <c r="C34" s="28">
        <f>SUM(C35)</f>
        <v>19078.7</v>
      </c>
      <c r="D34" s="28">
        <f>SUM(D35)</f>
        <v>0</v>
      </c>
      <c r="E34" s="28">
        <f t="shared" ref="E34:F34" si="14">SUM(E35)</f>
        <v>0</v>
      </c>
      <c r="F34" s="28">
        <f t="shared" si="14"/>
        <v>19078.7</v>
      </c>
    </row>
    <row r="35" spans="1:6" ht="15.75">
      <c r="A35" s="47" t="s">
        <v>47</v>
      </c>
      <c r="B35" s="48">
        <v>6402</v>
      </c>
      <c r="C35" s="44">
        <v>19078.7</v>
      </c>
      <c r="D35" s="44"/>
      <c r="E35" s="126"/>
      <c r="F35" s="7">
        <f t="shared" si="13"/>
        <v>19078.7</v>
      </c>
    </row>
    <row r="36" spans="1:6" ht="19.5">
      <c r="A36" s="60" t="s">
        <v>145</v>
      </c>
      <c r="B36" s="61" t="s">
        <v>144</v>
      </c>
      <c r="C36" s="62"/>
      <c r="D36" s="62"/>
      <c r="E36" s="122"/>
      <c r="F36" s="122"/>
    </row>
    <row r="37" spans="1:6" ht="15.75">
      <c r="A37" s="63" t="s">
        <v>62</v>
      </c>
      <c r="B37" s="64"/>
      <c r="C37" s="65">
        <f>SUM(C38)</f>
        <v>861.3</v>
      </c>
      <c r="D37" s="65"/>
      <c r="E37" s="65">
        <f t="shared" ref="E37:F37" si="15">SUM(E38)</f>
        <v>57</v>
      </c>
      <c r="F37" s="65">
        <f t="shared" si="15"/>
        <v>918.3</v>
      </c>
    </row>
    <row r="38" spans="1:6" ht="15.75">
      <c r="A38" s="66" t="s">
        <v>64</v>
      </c>
      <c r="B38" s="67">
        <v>1</v>
      </c>
      <c r="C38" s="68">
        <f>SUM(C40)</f>
        <v>861.3</v>
      </c>
      <c r="D38" s="68"/>
      <c r="E38" s="68">
        <f>SUM(E40)</f>
        <v>57</v>
      </c>
      <c r="F38" s="27">
        <f>SUM(C38+E38)</f>
        <v>918.3</v>
      </c>
    </row>
    <row r="39" spans="1:6" ht="30">
      <c r="A39" s="66" t="s">
        <v>69</v>
      </c>
      <c r="B39" s="67">
        <v>2</v>
      </c>
      <c r="C39" s="68"/>
      <c r="D39" s="68"/>
      <c r="E39" s="122"/>
      <c r="F39" s="122"/>
    </row>
    <row r="40" spans="1:6" ht="15.75">
      <c r="A40" s="63" t="s">
        <v>43</v>
      </c>
      <c r="B40" s="64"/>
      <c r="C40" s="65">
        <f>SUM(C41)</f>
        <v>861.3</v>
      </c>
      <c r="D40" s="65">
        <f>SUM(D41)</f>
        <v>0</v>
      </c>
      <c r="E40" s="65">
        <f t="shared" ref="E40:F41" si="16">SUM(E41)</f>
        <v>57</v>
      </c>
      <c r="F40" s="65">
        <f t="shared" si="16"/>
        <v>918.3</v>
      </c>
    </row>
    <row r="41" spans="1:6" ht="15.75">
      <c r="A41" s="69" t="s">
        <v>145</v>
      </c>
      <c r="B41" s="70" t="s">
        <v>148</v>
      </c>
      <c r="C41" s="65">
        <f>SUM(C42)</f>
        <v>861.3</v>
      </c>
      <c r="D41" s="65">
        <f>SUM(D42)</f>
        <v>0</v>
      </c>
      <c r="E41" s="65">
        <f t="shared" si="16"/>
        <v>57</v>
      </c>
      <c r="F41" s="65">
        <f t="shared" si="16"/>
        <v>918.3</v>
      </c>
    </row>
    <row r="42" spans="1:6" ht="30.75">
      <c r="A42" s="66" t="s">
        <v>146</v>
      </c>
      <c r="B42" s="71" t="s">
        <v>147</v>
      </c>
      <c r="C42" s="68">
        <v>861.3</v>
      </c>
      <c r="D42" s="68"/>
      <c r="E42" s="27">
        <v>57</v>
      </c>
      <c r="F42" s="27">
        <f>SUM(C42+E42)</f>
        <v>918.3</v>
      </c>
    </row>
    <row r="43" spans="1:6" s="32" customFormat="1" ht="38.25" customHeight="1">
      <c r="A43" s="41" t="s">
        <v>48</v>
      </c>
      <c r="B43" s="45" t="s">
        <v>67</v>
      </c>
      <c r="C43" s="46"/>
      <c r="D43" s="46"/>
      <c r="E43" s="127"/>
      <c r="F43" s="127"/>
    </row>
    <row r="44" spans="1:6" ht="15.75">
      <c r="A44" s="18" t="s">
        <v>42</v>
      </c>
      <c r="B44" s="19"/>
      <c r="C44" s="28">
        <f>SUM(C45:C46)</f>
        <v>25219.3</v>
      </c>
      <c r="D44" s="28">
        <f>SUM(D45:D46)</f>
        <v>0</v>
      </c>
      <c r="E44" s="28">
        <f t="shared" ref="E44:F44" si="17">SUM(E45:E46)</f>
        <v>0</v>
      </c>
      <c r="F44" s="28">
        <f t="shared" si="17"/>
        <v>25219.3</v>
      </c>
    </row>
    <row r="45" spans="1:6" ht="15.75">
      <c r="A45" s="47" t="s">
        <v>64</v>
      </c>
      <c r="B45" s="48">
        <v>1</v>
      </c>
      <c r="C45" s="44">
        <f>SUM(C47-C46)</f>
        <v>24811.399999999998</v>
      </c>
      <c r="D45" s="44"/>
      <c r="E45" s="122"/>
      <c r="F45" s="27">
        <f>SUM(C45+E45)</f>
        <v>24811.399999999998</v>
      </c>
    </row>
    <row r="46" spans="1:6" ht="30">
      <c r="A46" s="47" t="s">
        <v>63</v>
      </c>
      <c r="B46" s="48">
        <v>2</v>
      </c>
      <c r="C46" s="44">
        <v>407.9</v>
      </c>
      <c r="D46" s="44"/>
      <c r="E46" s="113"/>
      <c r="F46" s="27">
        <f t="shared" ref="F46" si="18">SUM(C46+E46)</f>
        <v>407.9</v>
      </c>
    </row>
    <row r="47" spans="1:6" ht="15.75">
      <c r="A47" s="18" t="s">
        <v>43</v>
      </c>
      <c r="B47" s="19"/>
      <c r="C47" s="28">
        <f>SUM(C48)</f>
        <v>25219.3</v>
      </c>
      <c r="D47" s="28">
        <f>SUM(D48)</f>
        <v>0</v>
      </c>
      <c r="E47" s="28">
        <f t="shared" ref="E47:F47" si="19">SUM(E48)</f>
        <v>0</v>
      </c>
      <c r="F47" s="28">
        <f t="shared" si="19"/>
        <v>25219.3</v>
      </c>
    </row>
    <row r="48" spans="1:6" ht="31.5">
      <c r="A48" s="18" t="s">
        <v>49</v>
      </c>
      <c r="B48" s="19" t="s">
        <v>97</v>
      </c>
      <c r="C48" s="28">
        <f>SUM(C49:C50)</f>
        <v>25219.3</v>
      </c>
      <c r="D48" s="28">
        <f>SUM(D49:D50)</f>
        <v>0</v>
      </c>
      <c r="E48" s="28">
        <f t="shared" ref="E48:F48" si="20">SUM(E49:E50)</f>
        <v>0</v>
      </c>
      <c r="F48" s="28">
        <f t="shared" si="20"/>
        <v>25219.3</v>
      </c>
    </row>
    <row r="49" spans="1:6" ht="30">
      <c r="A49" s="47" t="s">
        <v>49</v>
      </c>
      <c r="B49" s="48">
        <v>7502</v>
      </c>
      <c r="C49" s="44">
        <v>22219.3</v>
      </c>
      <c r="D49" s="44"/>
      <c r="E49" s="113"/>
      <c r="F49" s="27">
        <f t="shared" ref="F49:F50" si="21">SUM(C49+E49)</f>
        <v>22219.3</v>
      </c>
    </row>
    <row r="50" spans="1:6" ht="15.75">
      <c r="A50" s="47" t="s">
        <v>50</v>
      </c>
      <c r="B50" s="48">
        <v>7505</v>
      </c>
      <c r="C50" s="44">
        <v>3000</v>
      </c>
      <c r="D50" s="44"/>
      <c r="E50" s="122"/>
      <c r="F50" s="27">
        <f t="shared" si="21"/>
        <v>3000</v>
      </c>
    </row>
    <row r="51" spans="1:6" ht="39">
      <c r="A51" s="38" t="s">
        <v>51</v>
      </c>
      <c r="B51" s="39" t="s">
        <v>68</v>
      </c>
      <c r="C51" s="40"/>
      <c r="D51" s="40"/>
      <c r="E51" s="122"/>
      <c r="F51" s="122"/>
    </row>
    <row r="52" spans="1:6" ht="15.75">
      <c r="A52" s="18" t="s">
        <v>42</v>
      </c>
      <c r="B52" s="19"/>
      <c r="C52" s="28">
        <f>SUM(C53+C54)</f>
        <v>1420.7</v>
      </c>
      <c r="D52" s="28">
        <f>SUM(D53+D54)</f>
        <v>0</v>
      </c>
      <c r="E52" s="28">
        <f t="shared" ref="E52:F52" si="22">SUM(E53+E54)</f>
        <v>110.4</v>
      </c>
      <c r="F52" s="28">
        <f t="shared" si="22"/>
        <v>1531.1000000000001</v>
      </c>
    </row>
    <row r="53" spans="1:6" ht="15.75">
      <c r="A53" s="23" t="s">
        <v>64</v>
      </c>
      <c r="B53" s="21">
        <v>1</v>
      </c>
      <c r="C53" s="27">
        <f>SUM(C55)</f>
        <v>1420.7</v>
      </c>
      <c r="D53" s="27"/>
      <c r="E53" s="27">
        <f>SUM(E55)</f>
        <v>110.4</v>
      </c>
      <c r="F53" s="27">
        <f>SUM(C53+E53)</f>
        <v>1531.1000000000001</v>
      </c>
    </row>
    <row r="54" spans="1:6" ht="26.25">
      <c r="A54" s="129" t="s">
        <v>63</v>
      </c>
      <c r="B54" s="21">
        <v>2</v>
      </c>
      <c r="C54" s="27"/>
      <c r="D54" s="27"/>
      <c r="E54" s="122"/>
      <c r="F54" s="122"/>
    </row>
    <row r="55" spans="1:6" ht="15.75">
      <c r="A55" s="18" t="s">
        <v>43</v>
      </c>
      <c r="B55" s="19"/>
      <c r="C55" s="28">
        <f>SUM(C56+C59)</f>
        <v>1420.7</v>
      </c>
      <c r="D55" s="28">
        <f>SUM(D56+D59)</f>
        <v>0</v>
      </c>
      <c r="E55" s="28">
        <f t="shared" ref="E55:F55" si="23">SUM(E56+E59)</f>
        <v>110.4</v>
      </c>
      <c r="F55" s="28">
        <f t="shared" si="23"/>
        <v>1531.1</v>
      </c>
    </row>
    <row r="56" spans="1:6" ht="15.75">
      <c r="A56" s="18" t="s">
        <v>95</v>
      </c>
      <c r="B56" s="19" t="s">
        <v>96</v>
      </c>
      <c r="C56" s="28">
        <f>SUM(C57:C58)</f>
        <v>1275.7</v>
      </c>
      <c r="D56" s="28">
        <f>SUM(D57:D58)</f>
        <v>0</v>
      </c>
      <c r="E56" s="28">
        <f t="shared" ref="E56:F56" si="24">SUM(E57:E58)</f>
        <v>110.4</v>
      </c>
      <c r="F56" s="28">
        <f t="shared" si="24"/>
        <v>1386.1</v>
      </c>
    </row>
    <row r="57" spans="1:6" ht="15.75">
      <c r="A57" s="23" t="s">
        <v>52</v>
      </c>
      <c r="B57" s="21">
        <v>8502</v>
      </c>
      <c r="C57" s="27">
        <v>810</v>
      </c>
      <c r="D57" s="27"/>
      <c r="E57" s="122"/>
      <c r="F57" s="27">
        <f>SUM(C57+E57)</f>
        <v>810</v>
      </c>
    </row>
    <row r="58" spans="1:6" ht="31.5">
      <c r="A58" s="23" t="s">
        <v>73</v>
      </c>
      <c r="B58" s="21" t="s">
        <v>74</v>
      </c>
      <c r="C58" s="27">
        <v>465.7</v>
      </c>
      <c r="D58" s="27"/>
      <c r="E58" s="27">
        <v>110.4</v>
      </c>
      <c r="F58" s="27">
        <f>SUM(C58+E58)</f>
        <v>576.1</v>
      </c>
    </row>
    <row r="59" spans="1:6" ht="15.75">
      <c r="A59" s="22" t="s">
        <v>94</v>
      </c>
      <c r="B59" s="19" t="s">
        <v>93</v>
      </c>
      <c r="C59" s="28">
        <f>SUM(C60:C61)</f>
        <v>145</v>
      </c>
      <c r="D59" s="28">
        <f>SUM(D60:D61)</f>
        <v>0</v>
      </c>
      <c r="E59" s="28">
        <f t="shared" ref="E59:F59" si="25">SUM(E60:E61)</f>
        <v>0</v>
      </c>
      <c r="F59" s="28">
        <f t="shared" si="25"/>
        <v>145</v>
      </c>
    </row>
    <row r="60" spans="1:6" ht="15.75">
      <c r="A60" s="23" t="s">
        <v>53</v>
      </c>
      <c r="B60" s="21">
        <v>8602</v>
      </c>
      <c r="C60" s="27">
        <v>70</v>
      </c>
      <c r="D60" s="27"/>
      <c r="E60" s="122"/>
      <c r="F60" s="27">
        <f t="shared" ref="F60:F61" si="26">SUM(C60+E60)</f>
        <v>70</v>
      </c>
    </row>
    <row r="61" spans="1:6" ht="15.75">
      <c r="A61" s="23" t="s">
        <v>54</v>
      </c>
      <c r="B61" s="21">
        <v>8603</v>
      </c>
      <c r="C61" s="27">
        <v>75</v>
      </c>
      <c r="D61" s="27"/>
      <c r="E61" s="122"/>
      <c r="F61" s="27">
        <f t="shared" si="26"/>
        <v>75</v>
      </c>
    </row>
    <row r="62" spans="1:6" ht="19.5">
      <c r="A62" s="38" t="s">
        <v>55</v>
      </c>
      <c r="B62" s="39" t="s">
        <v>103</v>
      </c>
      <c r="C62" s="40"/>
      <c r="D62" s="40"/>
      <c r="E62" s="122"/>
      <c r="F62" s="122"/>
    </row>
    <row r="63" spans="1:6" ht="15.75">
      <c r="A63" s="18" t="s">
        <v>42</v>
      </c>
      <c r="B63" s="19"/>
      <c r="C63" s="28">
        <f>SUM(C64:C65)</f>
        <v>56724.5</v>
      </c>
      <c r="D63" s="28">
        <f>SUM(D64:D65)</f>
        <v>1239.6000000000001</v>
      </c>
      <c r="E63" s="28">
        <f t="shared" ref="E63:F63" si="27">SUM(E64:E65)</f>
        <v>0</v>
      </c>
      <c r="F63" s="28">
        <f t="shared" si="27"/>
        <v>57964.1</v>
      </c>
    </row>
    <row r="64" spans="1:6" ht="15.75">
      <c r="A64" s="23" t="s">
        <v>64</v>
      </c>
      <c r="B64" s="21">
        <v>1</v>
      </c>
      <c r="C64" s="27">
        <f>SUM(C66-C65)</f>
        <v>36969</v>
      </c>
      <c r="D64" s="27">
        <f>SUM(D66-D65)</f>
        <v>1239.6000000000001</v>
      </c>
      <c r="E64" s="27">
        <f t="shared" ref="E64:F64" si="28">SUM(E66-E65)</f>
        <v>0</v>
      </c>
      <c r="F64" s="27">
        <f t="shared" si="28"/>
        <v>38208.6</v>
      </c>
    </row>
    <row r="65" spans="1:6" ht="26.25">
      <c r="A65" s="129" t="s">
        <v>63</v>
      </c>
      <c r="B65" s="21">
        <v>2</v>
      </c>
      <c r="C65" s="27">
        <v>19755.5</v>
      </c>
      <c r="D65" s="27"/>
      <c r="E65" s="113"/>
      <c r="F65" s="27">
        <f>SUM(C65+D65+E65)</f>
        <v>19755.5</v>
      </c>
    </row>
    <row r="66" spans="1:6" ht="15.75">
      <c r="A66" s="18" t="s">
        <v>43</v>
      </c>
      <c r="B66" s="19"/>
      <c r="C66" s="28">
        <f>SUM(C67)</f>
        <v>56724.5</v>
      </c>
      <c r="D66" s="28">
        <f>SUM(D67)</f>
        <v>1239.6000000000001</v>
      </c>
      <c r="E66" s="28">
        <f t="shared" ref="E66:F66" si="29">SUM(E67)</f>
        <v>0</v>
      </c>
      <c r="F66" s="28">
        <f t="shared" si="29"/>
        <v>57964.1</v>
      </c>
    </row>
    <row r="67" spans="1:6" ht="15.75">
      <c r="A67" s="18" t="s">
        <v>91</v>
      </c>
      <c r="B67" s="19" t="s">
        <v>92</v>
      </c>
      <c r="C67" s="28">
        <f>SUM(C68:C69)</f>
        <v>56724.5</v>
      </c>
      <c r="D67" s="28">
        <f>SUM(D68:D69)</f>
        <v>1239.6000000000001</v>
      </c>
      <c r="E67" s="28">
        <f t="shared" ref="E67:F67" si="30">SUM(E68:E69)</f>
        <v>0</v>
      </c>
      <c r="F67" s="28">
        <f t="shared" si="30"/>
        <v>57964.1</v>
      </c>
    </row>
    <row r="68" spans="1:6" ht="15.75">
      <c r="A68" s="24" t="s">
        <v>56</v>
      </c>
      <c r="B68" s="21">
        <v>8802</v>
      </c>
      <c r="C68" s="115">
        <v>50633.3</v>
      </c>
      <c r="D68" s="115">
        <v>1069.7</v>
      </c>
      <c r="E68" s="136"/>
      <c r="F68" s="27">
        <f>SUM(C68+D68+E68)</f>
        <v>51703</v>
      </c>
    </row>
    <row r="69" spans="1:6" ht="26.25">
      <c r="A69" s="130" t="s">
        <v>71</v>
      </c>
      <c r="B69" s="21" t="s">
        <v>72</v>
      </c>
      <c r="C69" s="27">
        <v>6091.2</v>
      </c>
      <c r="D69" s="27">
        <v>169.9</v>
      </c>
      <c r="E69" s="122"/>
      <c r="F69" s="27">
        <f>SUM(C69+D69+E69)</f>
        <v>6261.0999999999995</v>
      </c>
    </row>
    <row r="70" spans="1:6" ht="19.5">
      <c r="A70" s="38" t="s">
        <v>57</v>
      </c>
      <c r="B70" s="39">
        <v>10</v>
      </c>
      <c r="C70" s="40"/>
      <c r="D70" s="40"/>
      <c r="E70" s="122"/>
      <c r="F70" s="122"/>
    </row>
    <row r="71" spans="1:6" ht="15.75">
      <c r="A71" s="18" t="s">
        <v>42</v>
      </c>
      <c r="B71" s="19"/>
      <c r="C71" s="28">
        <f>SUM(C72)</f>
        <v>467.1</v>
      </c>
      <c r="D71" s="28">
        <f>SUM(D72)</f>
        <v>0</v>
      </c>
      <c r="E71" s="28">
        <f t="shared" ref="E71:F71" si="31">SUM(E72)</f>
        <v>0</v>
      </c>
      <c r="F71" s="28">
        <f t="shared" si="31"/>
        <v>467.1</v>
      </c>
    </row>
    <row r="72" spans="1:6" ht="15.75">
      <c r="A72" s="23" t="s">
        <v>64</v>
      </c>
      <c r="B72" s="21">
        <v>1</v>
      </c>
      <c r="C72" s="27">
        <f>SUM(C74)</f>
        <v>467.1</v>
      </c>
      <c r="D72" s="27"/>
      <c r="E72" s="122"/>
      <c r="F72" s="27">
        <f>SUM(C72+E72)</f>
        <v>467.1</v>
      </c>
    </row>
    <row r="73" spans="1:6" ht="26.25">
      <c r="A73" s="129" t="s">
        <v>63</v>
      </c>
      <c r="B73" s="21">
        <v>2</v>
      </c>
      <c r="C73" s="27"/>
      <c r="D73" s="27"/>
      <c r="E73" s="122"/>
      <c r="F73" s="122"/>
    </row>
    <row r="74" spans="1:6" ht="15.75">
      <c r="A74" s="18" t="s">
        <v>43</v>
      </c>
      <c r="B74" s="19"/>
      <c r="C74" s="28">
        <f>SUM(C75)</f>
        <v>467.1</v>
      </c>
      <c r="D74" s="28">
        <f>SUM(D75)</f>
        <v>0</v>
      </c>
      <c r="E74" s="28">
        <f t="shared" ref="E74:F75" si="32">SUM(E75)</f>
        <v>0</v>
      </c>
      <c r="F74" s="28">
        <f t="shared" si="32"/>
        <v>467.1</v>
      </c>
    </row>
    <row r="75" spans="1:6" ht="15.75">
      <c r="A75" s="18" t="s">
        <v>57</v>
      </c>
      <c r="B75" s="19" t="s">
        <v>90</v>
      </c>
      <c r="C75" s="28">
        <f>SUM(C76)</f>
        <v>467.1</v>
      </c>
      <c r="D75" s="28">
        <f>SUM(D76)</f>
        <v>0</v>
      </c>
      <c r="E75" s="28">
        <f t="shared" si="32"/>
        <v>0</v>
      </c>
      <c r="F75" s="28">
        <f t="shared" si="32"/>
        <v>467.1</v>
      </c>
    </row>
    <row r="76" spans="1:6" ht="16.5" customHeight="1">
      <c r="A76" s="128" t="s">
        <v>70</v>
      </c>
      <c r="B76" s="35">
        <v>9019</v>
      </c>
      <c r="C76" s="27">
        <v>467.1</v>
      </c>
      <c r="D76" s="27"/>
      <c r="E76" s="113"/>
      <c r="F76" s="27">
        <f>SUM(C76+E76)</f>
        <v>467.1</v>
      </c>
    </row>
    <row r="77" spans="1:6" ht="15.75">
      <c r="A77" s="131"/>
      <c r="B77" s="132"/>
      <c r="C77" s="133"/>
      <c r="D77" s="133"/>
      <c r="E77" s="134"/>
      <c r="F77" s="133"/>
    </row>
    <row r="78" spans="1:6" ht="15.75">
      <c r="A78" s="148" t="s">
        <v>159</v>
      </c>
      <c r="B78" s="148"/>
      <c r="C78" s="148"/>
      <c r="D78" s="141"/>
    </row>
    <row r="79" spans="1:6">
      <c r="A79" s="102" t="s">
        <v>163</v>
      </c>
      <c r="B79" s="1"/>
    </row>
    <row r="80" spans="1:6" ht="15.75">
      <c r="A80" s="159" t="s">
        <v>185</v>
      </c>
      <c r="B80" s="1"/>
    </row>
    <row r="81" spans="1:4" ht="15.75">
      <c r="A81" s="17"/>
      <c r="B81" s="15"/>
      <c r="C81" s="13"/>
      <c r="D81" s="13"/>
    </row>
    <row r="82" spans="1:4" ht="15.75">
      <c r="A82" s="17"/>
      <c r="B82" s="15"/>
      <c r="C82" s="13"/>
      <c r="D82" s="13"/>
    </row>
    <row r="83" spans="1:4" ht="15.75">
      <c r="A83" s="17"/>
      <c r="B83" s="15"/>
      <c r="C83" s="13"/>
      <c r="D83" s="13"/>
    </row>
    <row r="84" spans="1:4" ht="15.75">
      <c r="A84" s="17"/>
      <c r="B84" s="15"/>
      <c r="C84" s="13"/>
      <c r="D84" s="13"/>
    </row>
    <row r="85" spans="1:4" ht="15.75">
      <c r="A85" s="17"/>
      <c r="B85" s="15"/>
      <c r="C85" s="13"/>
      <c r="D85" s="13"/>
    </row>
    <row r="86" spans="1:4" ht="15.75">
      <c r="A86" s="17"/>
      <c r="B86" s="15"/>
      <c r="C86" s="13"/>
      <c r="D86" s="13"/>
    </row>
    <row r="87" spans="1:4" ht="15.75">
      <c r="A87" s="17"/>
      <c r="B87" s="15"/>
      <c r="C87" s="13"/>
      <c r="D87" s="13"/>
    </row>
    <row r="88" spans="1:4" ht="15.75">
      <c r="A88" s="17"/>
      <c r="B88" s="15"/>
      <c r="C88" s="13"/>
      <c r="D88" s="13"/>
    </row>
    <row r="89" spans="1:4" ht="15.75">
      <c r="A89" s="17"/>
      <c r="B89" s="15"/>
      <c r="C89" s="13"/>
      <c r="D89" s="13"/>
    </row>
    <row r="90" spans="1:4" ht="15.75">
      <c r="A90" s="17"/>
      <c r="B90" s="15"/>
      <c r="C90" s="13"/>
      <c r="D90" s="13"/>
    </row>
    <row r="91" spans="1:4" ht="15.75">
      <c r="A91" s="17"/>
      <c r="B91" s="15"/>
      <c r="C91" s="13"/>
      <c r="D91" s="13"/>
    </row>
    <row r="92" spans="1:4" ht="15.75">
      <c r="A92" s="17"/>
      <c r="B92" s="15"/>
      <c r="C92" s="13"/>
      <c r="D92" s="13"/>
    </row>
    <row r="93" spans="1:4" ht="15.75">
      <c r="A93" s="17"/>
      <c r="B93" s="15"/>
      <c r="C93" s="13"/>
      <c r="D93" s="13"/>
    </row>
    <row r="94" spans="1:4" ht="15.75">
      <c r="A94" s="17"/>
      <c r="B94" s="15"/>
      <c r="C94" s="13"/>
      <c r="D94" s="13"/>
    </row>
    <row r="95" spans="1:4" ht="15.75">
      <c r="A95" s="17"/>
      <c r="B95" s="15"/>
      <c r="C95" s="13"/>
      <c r="D95" s="13"/>
    </row>
    <row r="96" spans="1:4" ht="15.75">
      <c r="A96" s="17"/>
      <c r="B96" s="14"/>
      <c r="C96" s="13"/>
      <c r="D96" s="13"/>
    </row>
  </sheetData>
  <mergeCells count="5">
    <mergeCell ref="B1:C1"/>
    <mergeCell ref="A78:C78"/>
    <mergeCell ref="E4:F4"/>
    <mergeCell ref="E1:F1"/>
    <mergeCell ref="A4:D4"/>
  </mergeCells>
  <pageMargins left="1.1100000000000001" right="0.2" top="0.32" bottom="0.3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13" workbookViewId="0">
      <selection activeCell="A34" sqref="A34"/>
    </sheetView>
  </sheetViews>
  <sheetFormatPr defaultRowHeight="15"/>
  <cols>
    <col min="1" max="1" width="43.7109375" style="9" customWidth="1"/>
    <col min="2" max="2" width="13.140625" style="9" customWidth="1"/>
    <col min="3" max="3" width="14" style="9" customWidth="1"/>
    <col min="4" max="16384" width="9.140625" style="9"/>
  </cols>
  <sheetData>
    <row r="1" spans="1:3">
      <c r="B1" s="143" t="s">
        <v>181</v>
      </c>
      <c r="C1" s="143"/>
    </row>
    <row r="2" spans="1:3">
      <c r="B2" s="10"/>
      <c r="C2" s="56" t="s">
        <v>143</v>
      </c>
    </row>
    <row r="3" spans="1:3" ht="22.5" customHeight="1">
      <c r="B3" s="10"/>
      <c r="C3" s="120" t="s">
        <v>182</v>
      </c>
    </row>
    <row r="9" spans="1:3" ht="38.25" customHeight="1">
      <c r="A9" s="149" t="s">
        <v>150</v>
      </c>
      <c r="B9" s="149"/>
      <c r="C9" s="149"/>
    </row>
    <row r="10" spans="1:3">
      <c r="A10" s="150" t="s">
        <v>168</v>
      </c>
      <c r="B10" s="150"/>
      <c r="C10" s="150"/>
    </row>
    <row r="11" spans="1:3" ht="25.5">
      <c r="A11" s="3" t="s">
        <v>0</v>
      </c>
      <c r="B11" s="4" t="s">
        <v>14</v>
      </c>
      <c r="C11" s="4" t="s">
        <v>15</v>
      </c>
    </row>
    <row r="12" spans="1:3" ht="15.75">
      <c r="A12" s="6" t="s">
        <v>17</v>
      </c>
      <c r="B12" s="11" t="s">
        <v>24</v>
      </c>
      <c r="C12" s="51">
        <v>23.4</v>
      </c>
    </row>
    <row r="13" spans="1:3" ht="15.75">
      <c r="A13" s="6" t="s">
        <v>18</v>
      </c>
      <c r="B13" s="11" t="s">
        <v>25</v>
      </c>
      <c r="C13" s="51">
        <v>44.55</v>
      </c>
    </row>
    <row r="14" spans="1:3" ht="15.75">
      <c r="A14" s="6" t="s">
        <v>19</v>
      </c>
      <c r="B14" s="11" t="s">
        <v>26</v>
      </c>
      <c r="C14" s="51">
        <v>58.6</v>
      </c>
    </row>
    <row r="15" spans="1:3" ht="15.75">
      <c r="A15" s="6" t="s">
        <v>20</v>
      </c>
      <c r="B15" s="11" t="s">
        <v>27</v>
      </c>
      <c r="C15" s="51">
        <v>23.4</v>
      </c>
    </row>
    <row r="16" spans="1:3" ht="15.75">
      <c r="A16" s="6" t="s">
        <v>21</v>
      </c>
      <c r="B16" s="11" t="s">
        <v>28</v>
      </c>
      <c r="C16" s="51">
        <v>30.68</v>
      </c>
    </row>
    <row r="17" spans="1:7" ht="15.75">
      <c r="A17" s="29" t="s">
        <v>22</v>
      </c>
      <c r="B17" s="11" t="s">
        <v>29</v>
      </c>
      <c r="C17" s="51">
        <v>58.1</v>
      </c>
      <c r="F17" s="135"/>
    </row>
    <row r="18" spans="1:7" ht="15.75">
      <c r="A18" s="6" t="s">
        <v>23</v>
      </c>
      <c r="B18" s="11" t="s">
        <v>30</v>
      </c>
      <c r="C18" s="51">
        <v>61.3</v>
      </c>
    </row>
    <row r="19" spans="1:7" ht="15.75">
      <c r="A19" s="12" t="s">
        <v>31</v>
      </c>
      <c r="B19" s="11" t="s">
        <v>36</v>
      </c>
      <c r="C19" s="51">
        <v>22.06</v>
      </c>
    </row>
    <row r="20" spans="1:7" ht="15.75">
      <c r="A20" s="12" t="s">
        <v>32</v>
      </c>
      <c r="B20" s="11" t="s">
        <v>37</v>
      </c>
      <c r="C20" s="51">
        <v>63.6</v>
      </c>
    </row>
    <row r="21" spans="1:7" ht="15.75">
      <c r="A21" s="12" t="s">
        <v>33</v>
      </c>
      <c r="B21" s="11" t="s">
        <v>38</v>
      </c>
      <c r="C21" s="51">
        <v>8.5</v>
      </c>
    </row>
    <row r="22" spans="1:7" ht="15.75">
      <c r="A22" s="12" t="s">
        <v>34</v>
      </c>
      <c r="B22" s="11" t="s">
        <v>39</v>
      </c>
      <c r="C22" s="51">
        <v>73</v>
      </c>
    </row>
    <row r="23" spans="1:7" ht="15.75">
      <c r="A23" s="12" t="s">
        <v>35</v>
      </c>
      <c r="B23" s="11" t="s">
        <v>40</v>
      </c>
      <c r="C23" s="51">
        <v>17.329999999999998</v>
      </c>
    </row>
    <row r="24" spans="1:7" ht="15.75">
      <c r="A24" s="25" t="s">
        <v>16</v>
      </c>
      <c r="B24" s="11"/>
      <c r="C24" s="26">
        <f>SUM(C12:C23)</f>
        <v>484.52</v>
      </c>
    </row>
    <row r="30" spans="1:7" ht="15.75">
      <c r="A30" s="103" t="s">
        <v>159</v>
      </c>
    </row>
    <row r="31" spans="1:7">
      <c r="A31" s="72"/>
      <c r="G31" s="9" t="s">
        <v>82</v>
      </c>
    </row>
    <row r="32" spans="1:7">
      <c r="A32" s="102" t="s">
        <v>162</v>
      </c>
    </row>
    <row r="33" spans="1:1">
      <c r="A33" s="102" t="s">
        <v>161</v>
      </c>
    </row>
    <row r="34" spans="1:1" ht="15.75">
      <c r="A34" s="159" t="s">
        <v>185</v>
      </c>
    </row>
  </sheetData>
  <mergeCells count="3">
    <mergeCell ref="A9:C9"/>
    <mergeCell ref="B1:C1"/>
    <mergeCell ref="A10:C10"/>
  </mergeCells>
  <pageMargins left="1.26" right="0.19" top="0.5600000000000000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 </vt:lpstr>
      <vt:lpstr>anexa 4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2019-05-29T13:34:39Z</cp:lastPrinted>
  <dcterms:created xsi:type="dcterms:W3CDTF">2015-11-12T11:11:12Z</dcterms:created>
  <dcterms:modified xsi:type="dcterms:W3CDTF">2019-05-29T14:18:26Z</dcterms:modified>
</cp:coreProperties>
</file>