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9210" activeTab="1"/>
  </bookViews>
  <sheets>
    <sheet name="Anexa 2" sheetId="1" r:id="rId1"/>
    <sheet name="Anexa 3" sheetId="2" r:id="rId2"/>
    <sheet name="Anexa 4" sheetId="3" r:id="rId3"/>
  </sheets>
  <definedNames>
    <definedName name="_xlnm.Print_Area" localSheetId="1">'Anexa 3'!$A$1:$Y$32</definedName>
  </definedNames>
  <calcPr fullCalcOnLoad="1"/>
</workbook>
</file>

<file path=xl/sharedStrings.xml><?xml version="1.0" encoding="utf-8"?>
<sst xmlns="http://schemas.openxmlformats.org/spreadsheetml/2006/main" count="199" uniqueCount="150">
  <si>
    <t>%</t>
  </si>
  <si>
    <r>
      <t xml:space="preserve">                                 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A N A L I Z A </t>
    </r>
  </si>
  <si>
    <t>Denumirea institutiei</t>
  </si>
  <si>
    <t>Total - primaria</t>
  </si>
  <si>
    <t xml:space="preserve">                                                                                               La decizia Consiliului orăşenesc Orhei</t>
  </si>
  <si>
    <t>II</t>
  </si>
  <si>
    <t>I</t>
  </si>
  <si>
    <t xml:space="preserve">                                                                                                                                                                       </t>
  </si>
  <si>
    <t>mii lei</t>
  </si>
  <si>
    <t>executat</t>
  </si>
  <si>
    <t>Nota-motivul neexecutarii</t>
  </si>
  <si>
    <t>T o t a l</t>
  </si>
  <si>
    <t>Nr.          d/o</t>
  </si>
  <si>
    <t xml:space="preserve">alocat </t>
  </si>
  <si>
    <t>01</t>
  </si>
  <si>
    <t>06</t>
  </si>
  <si>
    <t>09</t>
  </si>
  <si>
    <t>08</t>
  </si>
  <si>
    <t>Denumirea indicatorului</t>
  </si>
  <si>
    <t>75</t>
  </si>
  <si>
    <t xml:space="preserve">Cu privire la alocarea mijloacelor financiare din sold  disponibil  </t>
  </si>
  <si>
    <t>Executarea deciziilor Consiliului orăşenesc Orhei</t>
  </si>
  <si>
    <t xml:space="preserve"> La Decizia Consiliului orăşenesc  Orhei</t>
  </si>
  <si>
    <t xml:space="preserve">   </t>
  </si>
  <si>
    <t xml:space="preserve">salarizarea lucrătorilor conform contractului   de prestări servicii civile   
</t>
  </si>
  <si>
    <t>Anexa  nr.    4</t>
  </si>
  <si>
    <t xml:space="preserve">   Nr. _____din                                            2016</t>
  </si>
  <si>
    <t>Grădinița de copii nr. 1</t>
  </si>
  <si>
    <t>Grădinița de copii nr. 2</t>
  </si>
  <si>
    <t>Grădinița de copii nr. 4</t>
  </si>
  <si>
    <t>Grădinița de copii nr. 5</t>
  </si>
  <si>
    <t>Grădinița de copii nr. 6</t>
  </si>
  <si>
    <t>Grădinița de copii nr. 8</t>
  </si>
  <si>
    <t>Grădinița de copii nr. 12</t>
  </si>
  <si>
    <t>Şcoala de arte plastice</t>
  </si>
  <si>
    <t>Şcoala de muzică</t>
  </si>
  <si>
    <t>Învățămînt extrașcolar</t>
  </si>
  <si>
    <t>Educație timpurie</t>
  </si>
  <si>
    <t xml:space="preserve">Învăţămînt preşcolar </t>
  </si>
  <si>
    <t>Aprobat pe anul 2016</t>
  </si>
  <si>
    <t>Precizat pe anul 2016</t>
  </si>
  <si>
    <t>devieri         (+/-)</t>
  </si>
  <si>
    <t>Învăţămînt- total</t>
  </si>
  <si>
    <t xml:space="preserve">                                                                                      Anexa  nr.    3</t>
  </si>
  <si>
    <t xml:space="preserve">                                                                                                  </t>
  </si>
  <si>
    <t xml:space="preserve">  mii lei</t>
  </si>
  <si>
    <r>
      <t xml:space="preserve"> </t>
    </r>
    <r>
      <rPr>
        <sz val="12"/>
        <rFont val="Times New Roman"/>
        <family val="1"/>
      </rPr>
      <t xml:space="preserve">executarii  planului la resurse colectate de instituțiile bugetare </t>
    </r>
  </si>
  <si>
    <t>în %</t>
  </si>
  <si>
    <t>Proiectul ”O dezvoltare energetică durabilă în orașul Orhei”</t>
  </si>
  <si>
    <t xml:space="preserve">                                                                                                               La decizia Consiliului orăşenesc Orhei </t>
  </si>
  <si>
    <t>Denumirea</t>
  </si>
  <si>
    <t>Cod</t>
  </si>
  <si>
    <t>Cheltuieli recurente, în total</t>
  </si>
  <si>
    <t>inclusiv cheltuieli de personal</t>
  </si>
  <si>
    <t xml:space="preserve"> Investiții capitale, în total</t>
  </si>
  <si>
    <t>-</t>
  </si>
  <si>
    <t>Servicii de stat cu destinaţie generală</t>
  </si>
  <si>
    <t>Resurse, total</t>
  </si>
  <si>
    <t>Resurse generale</t>
  </si>
  <si>
    <t xml:space="preserve"> Resurse colectate de autorități/instituții bugetare</t>
  </si>
  <si>
    <t>Cheltuieli, total</t>
  </si>
  <si>
    <t>Executivul şi serviciile de suport</t>
  </si>
  <si>
    <t>03</t>
  </si>
  <si>
    <t xml:space="preserve">Exercitarea guvernării   </t>
  </si>
  <si>
    <t>0301</t>
  </si>
  <si>
    <t>Domenii generale de stat</t>
  </si>
  <si>
    <t>Gestionarea fondurilor de rezervă şi de intervenţie</t>
  </si>
  <si>
    <t>0802</t>
  </si>
  <si>
    <t>Datoria de stat şi a autorităţilor publice locale</t>
  </si>
  <si>
    <t>17</t>
  </si>
  <si>
    <t>Datoria internă a autorităţilor publice locale</t>
  </si>
  <si>
    <t>1703</t>
  </si>
  <si>
    <t>Ordine publică şi securitate naţională</t>
  </si>
  <si>
    <t>Protecția civilă și apărarea împotriva incendiilor</t>
  </si>
  <si>
    <t>37</t>
  </si>
  <si>
    <t>3702</t>
  </si>
  <si>
    <t>Servicii în domeniul economiei</t>
  </si>
  <si>
    <t>04</t>
  </si>
  <si>
    <t>Resurse colectate de autorități/instituții bugetare</t>
  </si>
  <si>
    <t xml:space="preserve">      Cheltuieli, total</t>
  </si>
  <si>
    <t>Servicii generale economice şi comerciale</t>
  </si>
  <si>
    <t>50</t>
  </si>
  <si>
    <t>Administrarea patrimoniului de stat</t>
  </si>
  <si>
    <t>Dezvoltarea transporturilor</t>
  </si>
  <si>
    <t>64</t>
  </si>
  <si>
    <t>Dezvoltarea drumurilor</t>
  </si>
  <si>
    <t>Gospodăria de locuinţe şi gospodăria serviciilor comunale</t>
  </si>
  <si>
    <t xml:space="preserve">      Resurse, total</t>
  </si>
  <si>
    <t>Dezvoltarea gospodăriei de locuinţe şi serviciilor comunale</t>
  </si>
  <si>
    <t>Iluminarea stradală</t>
  </si>
  <si>
    <t>Cultură, sport, tineret, culte şi odihnă</t>
  </si>
  <si>
    <t>Cultura, cultele și odihna</t>
  </si>
  <si>
    <t>85</t>
  </si>
  <si>
    <t>Dezvoltarea culturii</t>
  </si>
  <si>
    <t>Protejarea şi punerea în valoare a patrimoniului cultural naţional.</t>
  </si>
  <si>
    <t>8503</t>
  </si>
  <si>
    <t>Tineret și sport</t>
  </si>
  <si>
    <t>86</t>
  </si>
  <si>
    <t>Sport</t>
  </si>
  <si>
    <t>Tineret</t>
  </si>
  <si>
    <t>Învăţămînt</t>
  </si>
  <si>
    <t>Invăţămînt</t>
  </si>
  <si>
    <t>88</t>
  </si>
  <si>
    <t>Educația extrașcolară și susținerea elevilor dotați</t>
  </si>
  <si>
    <t>8814</t>
  </si>
  <si>
    <t>Protecţia socială</t>
  </si>
  <si>
    <t>90</t>
  </si>
  <si>
    <t>Protecţie socială a unor categorii de cetăţeni</t>
  </si>
  <si>
    <t xml:space="preserve">Secretar al Consiliului orăşenesc  Orhei                                        Ala BURACOVSCHI </t>
  </si>
  <si>
    <t xml:space="preserve"> </t>
  </si>
  <si>
    <t xml:space="preserve">                                                       </t>
  </si>
  <si>
    <t>Executarea  resurselor şi cheltuielilor bugetului orăşenesc conform clasificației funcționale și pe programe</t>
  </si>
  <si>
    <t>Moto-Sport (proiect)</t>
  </si>
  <si>
    <t xml:space="preserve"> efectuarea tranşei a II de Reglementări
      a PUGal oraşului Orhei</t>
  </si>
  <si>
    <t xml:space="preserve"> soldul neexecutat pentru lichidarea consecinţelor situaţiei excepţionale provocate de explozia unei case de locuit din str. T. Ciobanu
      a Planului Urbanistic General al oraşului Orhei</t>
  </si>
  <si>
    <t>ANEXA nr. 2</t>
  </si>
  <si>
    <t xml:space="preserve">                                                                                                                                 Nr.                    din                            2016</t>
  </si>
  <si>
    <t xml:space="preserve"> efectuarea tranşei a II de Reglementări a Planului Urbanistic General al oraşului Orhei</t>
  </si>
  <si>
    <t>cotizaţie pentru anul 2016 a oraşului Orhei în calitate de membru al CALM.</t>
  </si>
  <si>
    <t>servicii de deservire şi întreţinere a camerelor video din oraşul Orhei</t>
  </si>
  <si>
    <t xml:space="preserve">achitarea datoriilor cu termen expirat p/ru lucrări de proiectare a complexului sportiv european de motosport din oraşul Orhei
</t>
  </si>
  <si>
    <t>soldul neexecutat pentru lichidarea consecinţelor situaţiei excepţionale provocate de explozia unei case de locuit din str.T.Ciobanu</t>
  </si>
  <si>
    <t>Decizia  1.2/ 12.02.2016</t>
  </si>
  <si>
    <t xml:space="preserve">servicii de proiectare pentru reparaţia şi amenajarea  străzilor din oraşul Orhei </t>
  </si>
  <si>
    <t xml:space="preserve">achitarea datoriilor cu termen expirat cu SRL Genesis  Internaţional reparaţii curente a străzilor 31 August şi Unirii din oraş 
</t>
  </si>
  <si>
    <t xml:space="preserve">obiectivul "Construcţia terenului sportiv sectorul Centru, Liceul Teoretic  „Aleco Ruso” str. V.Lupu, 13"
</t>
  </si>
  <si>
    <t xml:space="preserve">în cadrul proiectului ”O dezvoltare energetică durabilă în orașul Orhei” </t>
  </si>
  <si>
    <t>Decizia  1.21/ 12.02.2016</t>
  </si>
  <si>
    <t xml:space="preserve">Transferuri curente primite cu destinaţie specială între bugetul de stat şi bugetele locale de nivelul I pentru învățământul preșcolar,primar, secundar general, special și complementar (extrașcolar) al bugetului orăşenesc la situaţia din 01.01.2016 </t>
  </si>
  <si>
    <t xml:space="preserve">"Resurse colectate" al bugetului orăşenesc la situaţia din 01.01.2016 </t>
  </si>
  <si>
    <t>Decizia  3.2/ 22.04.2016</t>
  </si>
  <si>
    <t>Ex. O.Zgureanu</t>
  </si>
  <si>
    <t>Contabil Şef                                      Nelli PARUTENCO</t>
  </si>
  <si>
    <t xml:space="preserve">                     arenda   142320</t>
  </si>
  <si>
    <t>inclusiv:       servicii 142310</t>
  </si>
  <si>
    <t>Aparatul primarului total</t>
  </si>
  <si>
    <t>pe 9 luni  ale  anului  2016       Primaria  or.Orhei</t>
  </si>
  <si>
    <t xml:space="preserve">                                                                         Nr               din                                                     2016</t>
  </si>
  <si>
    <t xml:space="preserve">Secretar al Consiliului orăşenesc  Orhei                                Ala BURACOVSCHI </t>
  </si>
  <si>
    <t>Pentru apa folosita la amenajarea</t>
  </si>
  <si>
    <t>Decizia  6.1/ 05.07.2016</t>
  </si>
  <si>
    <t>Decizia 8.2/22.09.2016</t>
  </si>
  <si>
    <t>Onorarea angajamentelor pentru împrumuturile acordate de instituţiile financiare (dobinda)</t>
  </si>
  <si>
    <t>al Primariei or.Orhei in suma de 6163.6  mii lei    la  situaţia  01.10.2016</t>
  </si>
  <si>
    <t xml:space="preserve">pe 9 luni  ale  anului  2016  </t>
  </si>
  <si>
    <t xml:space="preserve">Reparaţia capitală parţial la  Muzeul de istorie şi etnografie Orhei </t>
  </si>
  <si>
    <t>Granturi</t>
  </si>
  <si>
    <t>Protecţie socială în cazuri excepţionale</t>
  </si>
  <si>
    <t>Executat pe 9 luni a anului 2016</t>
  </si>
  <si>
    <t>Executat 9 luni fata de planul precizat anual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</si>
</sst>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68" fontId="2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53" applyFont="1" applyAlignment="1">
      <alignment horizontal="right"/>
      <protection/>
    </xf>
    <xf numFmtId="0" fontId="55" fillId="0" borderId="0" xfId="52" applyFont="1">
      <alignment/>
      <protection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 vertical="center"/>
    </xf>
    <xf numFmtId="168" fontId="16" fillId="0" borderId="15" xfId="0" applyNumberFormat="1" applyFont="1" applyBorder="1" applyAlignment="1">
      <alignment horizontal="center" vertical="center"/>
    </xf>
    <xf numFmtId="168" fontId="16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8" fontId="1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168" fontId="3" fillId="0" borderId="2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168" fontId="1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168" fontId="3" fillId="0" borderId="22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7" fillId="0" borderId="17" xfId="0" applyFont="1" applyBorder="1" applyAlignment="1" quotePrefix="1">
      <alignment horizontal="left" vertical="center" wrapText="1"/>
    </xf>
    <xf numFmtId="168" fontId="1" fillId="0" borderId="18" xfId="0" applyNumberFormat="1" applyFont="1" applyBorder="1" applyAlignment="1">
      <alignment horizontal="center" vertical="center"/>
    </xf>
    <xf numFmtId="168" fontId="1" fillId="0" borderId="22" xfId="0" applyNumberFormat="1" applyFont="1" applyBorder="1" applyAlignment="1">
      <alignment vertical="center"/>
    </xf>
    <xf numFmtId="0" fontId="17" fillId="0" borderId="17" xfId="0" applyFont="1" applyBorder="1" applyAlignment="1">
      <alignment horizontal="left" vertical="center" wrapText="1"/>
    </xf>
    <xf numFmtId="168" fontId="3" fillId="0" borderId="18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6" fillId="0" borderId="26" xfId="0" applyNumberFormat="1" applyFont="1" applyBorder="1" applyAlignment="1">
      <alignment horizontal="center" vertical="center" wrapText="1"/>
    </xf>
    <xf numFmtId="168" fontId="5" fillId="0" borderId="2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53" applyFont="1" applyAlignment="1">
      <alignment horizontal="right"/>
      <protection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4">
      <selection activeCell="C7" sqref="C7:G8"/>
    </sheetView>
  </sheetViews>
  <sheetFormatPr defaultColWidth="9.00390625" defaultRowHeight="12.75"/>
  <cols>
    <col min="1" max="1" width="37.625" style="47" customWidth="1"/>
    <col min="2" max="2" width="9.125" style="4" customWidth="1"/>
    <col min="3" max="3" width="12.875" style="2" customWidth="1"/>
    <col min="4" max="5" width="9.125" style="2" customWidth="1"/>
    <col min="6" max="6" width="9.875" style="2" customWidth="1"/>
    <col min="7" max="7" width="9.25390625" style="2" bestFit="1" customWidth="1"/>
    <col min="8" max="16384" width="9.125" style="2" customWidth="1"/>
  </cols>
  <sheetData>
    <row r="1" spans="5:7" ht="15.75">
      <c r="E1" s="122" t="s">
        <v>115</v>
      </c>
      <c r="F1" s="122"/>
      <c r="G1" s="122"/>
    </row>
    <row r="2" spans="6:7" ht="15.75">
      <c r="F2" s="49"/>
      <c r="G2" s="48" t="s">
        <v>49</v>
      </c>
    </row>
    <row r="3" spans="6:7" ht="15.75">
      <c r="F3" s="49"/>
      <c r="G3" s="48" t="s">
        <v>116</v>
      </c>
    </row>
    <row r="4" spans="7:8" ht="15.75">
      <c r="G4" s="49"/>
      <c r="H4" s="48"/>
    </row>
    <row r="5" spans="1:7" ht="17.25" customHeight="1">
      <c r="A5" s="127" t="s">
        <v>111</v>
      </c>
      <c r="B5" s="127"/>
      <c r="C5" s="127"/>
      <c r="D5" s="127"/>
      <c r="E5" s="127"/>
      <c r="F5" s="127"/>
      <c r="G5" s="127"/>
    </row>
    <row r="6" spans="1:7" ht="17.25" customHeight="1" thickBot="1">
      <c r="A6" s="121" t="s">
        <v>144</v>
      </c>
      <c r="B6" s="121"/>
      <c r="C6" s="121"/>
      <c r="D6" s="121"/>
      <c r="E6" s="121"/>
      <c r="F6" s="121"/>
      <c r="G6" s="121"/>
    </row>
    <row r="7" spans="1:7" ht="45.75" customHeight="1">
      <c r="A7" s="123" t="s">
        <v>50</v>
      </c>
      <c r="B7" s="125" t="s">
        <v>51</v>
      </c>
      <c r="C7" s="135" t="s">
        <v>39</v>
      </c>
      <c r="D7" s="135" t="s">
        <v>40</v>
      </c>
      <c r="E7" s="135" t="s">
        <v>148</v>
      </c>
      <c r="F7" s="135" t="s">
        <v>149</v>
      </c>
      <c r="G7" s="136"/>
    </row>
    <row r="8" spans="1:7" ht="25.5">
      <c r="A8" s="124"/>
      <c r="B8" s="126"/>
      <c r="C8" s="131"/>
      <c r="D8" s="131"/>
      <c r="E8" s="131"/>
      <c r="F8" s="34" t="s">
        <v>41</v>
      </c>
      <c r="G8" s="137" t="s">
        <v>47</v>
      </c>
    </row>
    <row r="9" spans="1:7" ht="16.5" thickBot="1">
      <c r="A9" s="76"/>
      <c r="B9" s="54"/>
      <c r="C9" s="55"/>
      <c r="D9" s="56"/>
      <c r="E9" s="56"/>
      <c r="F9" s="56"/>
      <c r="G9" s="77"/>
    </row>
    <row r="10" spans="1:7" s="46" customFormat="1" ht="21" customHeight="1" thickBot="1">
      <c r="A10" s="60" t="s">
        <v>52</v>
      </c>
      <c r="B10" s="61"/>
      <c r="C10" s="62">
        <f>SUM(C13+C25+C32+C41+C52+C64+C73)</f>
        <v>54559.1</v>
      </c>
      <c r="D10" s="62">
        <f>SUM(D13+D25+D32+D41+D52+D64+D73)</f>
        <v>60689.1</v>
      </c>
      <c r="E10" s="62">
        <f>SUM(E13+E25+E32+E41+E52+E64+E73)</f>
        <v>30547.300000000003</v>
      </c>
      <c r="F10" s="62">
        <f>SUM(E10-D10)</f>
        <v>-30141.799999999996</v>
      </c>
      <c r="G10" s="63">
        <f>SUM(E10/D10)*100</f>
        <v>50.334079760616</v>
      </c>
    </row>
    <row r="11" spans="1:7" s="46" customFormat="1" ht="21" customHeight="1">
      <c r="A11" s="78" t="s">
        <v>53</v>
      </c>
      <c r="B11" s="57"/>
      <c r="C11" s="58">
        <v>20258</v>
      </c>
      <c r="D11" s="59">
        <v>20278.6</v>
      </c>
      <c r="E11" s="59">
        <v>13193.2</v>
      </c>
      <c r="F11" s="42">
        <f>SUM(E11-D11)</f>
        <v>-7085.399999999998</v>
      </c>
      <c r="G11" s="84">
        <f>SUM(E11/D11)*100</f>
        <v>65.05971812649788</v>
      </c>
    </row>
    <row r="12" spans="1:7" s="46" customFormat="1" ht="21" customHeight="1" thickBot="1">
      <c r="A12" s="79" t="s">
        <v>54</v>
      </c>
      <c r="B12" s="64"/>
      <c r="C12" s="65" t="s">
        <v>55</v>
      </c>
      <c r="D12" s="66"/>
      <c r="E12" s="66"/>
      <c r="F12" s="66"/>
      <c r="G12" s="80"/>
    </row>
    <row r="13" spans="1:7" s="46" customFormat="1" ht="21" customHeight="1" thickBot="1">
      <c r="A13" s="69" t="s">
        <v>56</v>
      </c>
      <c r="B13" s="70" t="s">
        <v>14</v>
      </c>
      <c r="C13" s="71">
        <f>SUM(C14)</f>
        <v>6359.1</v>
      </c>
      <c r="D13" s="71">
        <f>SUM(D14)</f>
        <v>6569.2</v>
      </c>
      <c r="E13" s="71">
        <f>SUM(E14)</f>
        <v>4125.6</v>
      </c>
      <c r="F13" s="71">
        <f>SUM(F14)</f>
        <v>-2443.5999999999995</v>
      </c>
      <c r="G13" s="72">
        <f>SUM(G14)</f>
        <v>62.80216769165195</v>
      </c>
    </row>
    <row r="14" spans="1:7" s="46" customFormat="1" ht="21" customHeight="1">
      <c r="A14" s="81" t="s">
        <v>57</v>
      </c>
      <c r="B14" s="67"/>
      <c r="C14" s="68">
        <f>SUM(C15:C16)</f>
        <v>6359.1</v>
      </c>
      <c r="D14" s="68">
        <f>SUM(D15:D16)</f>
        <v>6569.2</v>
      </c>
      <c r="E14" s="68">
        <f>SUM(E15:E16)</f>
        <v>4125.6</v>
      </c>
      <c r="F14" s="68">
        <f aca="true" t="shared" si="0" ref="F14:F24">SUM(E14-D14)</f>
        <v>-2443.5999999999995</v>
      </c>
      <c r="G14" s="82">
        <f aca="true" t="shared" si="1" ref="G14:G24">SUM(E14/D14)*100</f>
        <v>62.80216769165195</v>
      </c>
    </row>
    <row r="15" spans="1:7" s="46" customFormat="1" ht="21" customHeight="1">
      <c r="A15" s="83" t="s">
        <v>58</v>
      </c>
      <c r="B15" s="51">
        <v>1</v>
      </c>
      <c r="C15" s="42">
        <f>SUM(C17-C16)</f>
        <v>6173.700000000001</v>
      </c>
      <c r="D15" s="42">
        <f>SUM(D17-D16)</f>
        <v>6383.8</v>
      </c>
      <c r="E15" s="42">
        <f>SUM(E17-E16)</f>
        <v>3952.5000000000005</v>
      </c>
      <c r="F15" s="42">
        <f t="shared" si="0"/>
        <v>-2431.2999999999997</v>
      </c>
      <c r="G15" s="84">
        <f t="shared" si="1"/>
        <v>61.91453366333533</v>
      </c>
    </row>
    <row r="16" spans="1:7" s="46" customFormat="1" ht="29.25" customHeight="1">
      <c r="A16" s="83" t="s">
        <v>59</v>
      </c>
      <c r="B16" s="51">
        <v>2</v>
      </c>
      <c r="C16" s="42">
        <v>185.4</v>
      </c>
      <c r="D16" s="42">
        <v>185.4</v>
      </c>
      <c r="E16" s="42">
        <v>173.1</v>
      </c>
      <c r="F16" s="42">
        <f t="shared" si="0"/>
        <v>-12.300000000000011</v>
      </c>
      <c r="G16" s="84">
        <f t="shared" si="1"/>
        <v>93.36569579288026</v>
      </c>
    </row>
    <row r="17" spans="1:7" s="46" customFormat="1" ht="20.25" customHeight="1">
      <c r="A17" s="85" t="s">
        <v>60</v>
      </c>
      <c r="B17" s="50"/>
      <c r="C17" s="44">
        <f>SUM(C18+C21+C23)</f>
        <v>6359.1</v>
      </c>
      <c r="D17" s="44">
        <f>SUM(D18+D21+D23)</f>
        <v>6569.2</v>
      </c>
      <c r="E17" s="44">
        <f>SUM(E18+E21+E23)</f>
        <v>4125.6</v>
      </c>
      <c r="F17" s="44">
        <f t="shared" si="0"/>
        <v>-2443.5999999999995</v>
      </c>
      <c r="G17" s="86">
        <f t="shared" si="1"/>
        <v>62.80216769165195</v>
      </c>
    </row>
    <row r="18" spans="1:7" s="46" customFormat="1" ht="20.25" customHeight="1">
      <c r="A18" s="85" t="s">
        <v>61</v>
      </c>
      <c r="B18" s="50" t="s">
        <v>62</v>
      </c>
      <c r="C18" s="44">
        <f>SUM(C19)</f>
        <v>4920.3</v>
      </c>
      <c r="D18" s="44">
        <f>SUM(D19:D20)</f>
        <v>5640.4</v>
      </c>
      <c r="E18" s="44">
        <f>SUM(E19:E20)</f>
        <v>3517.5</v>
      </c>
      <c r="F18" s="44">
        <f t="shared" si="0"/>
        <v>-2122.8999999999996</v>
      </c>
      <c r="G18" s="86">
        <f t="shared" si="1"/>
        <v>62.36259839727679</v>
      </c>
    </row>
    <row r="19" spans="1:7" s="46" customFormat="1" ht="20.25" customHeight="1">
      <c r="A19" s="83" t="s">
        <v>63</v>
      </c>
      <c r="B19" s="51" t="s">
        <v>64</v>
      </c>
      <c r="C19" s="42">
        <v>4920.3</v>
      </c>
      <c r="D19" s="42">
        <v>5451</v>
      </c>
      <c r="E19" s="42">
        <v>3340</v>
      </c>
      <c r="F19" s="42">
        <f t="shared" si="0"/>
        <v>-2111</v>
      </c>
      <c r="G19" s="84">
        <f t="shared" si="1"/>
        <v>61.27316088791047</v>
      </c>
    </row>
    <row r="20" spans="1:7" s="46" customFormat="1" ht="20.25" customHeight="1">
      <c r="A20" s="83" t="s">
        <v>146</v>
      </c>
      <c r="B20" s="51" t="s">
        <v>64</v>
      </c>
      <c r="C20" s="42"/>
      <c r="D20" s="43">
        <v>189.4</v>
      </c>
      <c r="E20" s="42">
        <v>177.5</v>
      </c>
      <c r="F20" s="42">
        <f t="shared" si="0"/>
        <v>-11.900000000000006</v>
      </c>
      <c r="G20" s="84">
        <f t="shared" si="1"/>
        <v>93.71700105596621</v>
      </c>
    </row>
    <row r="21" spans="1:7" s="46" customFormat="1" ht="20.25" customHeight="1">
      <c r="A21" s="87" t="s">
        <v>65</v>
      </c>
      <c r="B21" s="50" t="s">
        <v>17</v>
      </c>
      <c r="C21" s="44">
        <f>SUM(C22)</f>
        <v>809</v>
      </c>
      <c r="D21" s="44">
        <f>SUM(D22)</f>
        <v>299</v>
      </c>
      <c r="E21" s="44">
        <f>SUM(E22)</f>
        <v>0</v>
      </c>
      <c r="F21" s="44">
        <f t="shared" si="0"/>
        <v>-299</v>
      </c>
      <c r="G21" s="86">
        <f t="shared" si="1"/>
        <v>0</v>
      </c>
    </row>
    <row r="22" spans="1:7" s="46" customFormat="1" ht="29.25" customHeight="1">
      <c r="A22" s="83" t="s">
        <v>66</v>
      </c>
      <c r="B22" s="51" t="s">
        <v>67</v>
      </c>
      <c r="C22" s="42">
        <v>809</v>
      </c>
      <c r="D22" s="42">
        <v>299</v>
      </c>
      <c r="E22" s="45"/>
      <c r="F22" s="42">
        <f t="shared" si="0"/>
        <v>-299</v>
      </c>
      <c r="G22" s="84">
        <f t="shared" si="1"/>
        <v>0</v>
      </c>
    </row>
    <row r="23" spans="1:7" s="46" customFormat="1" ht="32.25" customHeight="1">
      <c r="A23" s="87" t="s">
        <v>68</v>
      </c>
      <c r="B23" s="50" t="s">
        <v>69</v>
      </c>
      <c r="C23" s="44">
        <f>SUM(C24)</f>
        <v>629.8</v>
      </c>
      <c r="D23" s="44">
        <f>SUM(D24)</f>
        <v>629.8</v>
      </c>
      <c r="E23" s="44">
        <f>SUM(E24)</f>
        <v>608.1</v>
      </c>
      <c r="F23" s="44">
        <f t="shared" si="0"/>
        <v>-21.699999999999932</v>
      </c>
      <c r="G23" s="86">
        <f t="shared" si="1"/>
        <v>96.55446173388378</v>
      </c>
    </row>
    <row r="24" spans="1:7" s="46" customFormat="1" ht="29.25" customHeight="1" thickBot="1">
      <c r="A24" s="88" t="s">
        <v>70</v>
      </c>
      <c r="B24" s="73" t="s">
        <v>71</v>
      </c>
      <c r="C24" s="74">
        <v>629.8</v>
      </c>
      <c r="D24" s="74">
        <v>629.8</v>
      </c>
      <c r="E24" s="74">
        <v>608.1</v>
      </c>
      <c r="F24" s="74">
        <f t="shared" si="0"/>
        <v>-21.699999999999932</v>
      </c>
      <c r="G24" s="89">
        <f t="shared" si="1"/>
        <v>96.55446173388378</v>
      </c>
    </row>
    <row r="25" spans="1:7" s="46" customFormat="1" ht="22.5" customHeight="1" thickBot="1">
      <c r="A25" s="69" t="s">
        <v>72</v>
      </c>
      <c r="B25" s="70" t="s">
        <v>62</v>
      </c>
      <c r="C25" s="71">
        <f>SUM(C26)</f>
        <v>300</v>
      </c>
      <c r="D25" s="71">
        <f>SUM(D26)</f>
        <v>300</v>
      </c>
      <c r="E25" s="71">
        <f>SUM(E26)</f>
        <v>176.8</v>
      </c>
      <c r="F25" s="71">
        <f>SUM(F26)</f>
        <v>-123.19999999999999</v>
      </c>
      <c r="G25" s="72">
        <f>SUM(G26)</f>
        <v>58.93333333333334</v>
      </c>
    </row>
    <row r="26" spans="1:7" s="46" customFormat="1" ht="22.5" customHeight="1">
      <c r="A26" s="81" t="s">
        <v>57</v>
      </c>
      <c r="B26" s="67"/>
      <c r="C26" s="68">
        <f>SUM(C27:C28)</f>
        <v>300</v>
      </c>
      <c r="D26" s="68">
        <f>SUM(D27:D28)</f>
        <v>300</v>
      </c>
      <c r="E26" s="68">
        <f>SUM(E27:E28)</f>
        <v>176.8</v>
      </c>
      <c r="F26" s="68">
        <f>SUM(E26-D26)</f>
        <v>-123.19999999999999</v>
      </c>
      <c r="G26" s="82">
        <f>SUM(E26/D26)*100</f>
        <v>58.93333333333334</v>
      </c>
    </row>
    <row r="27" spans="1:7" s="46" customFormat="1" ht="22.5" customHeight="1">
      <c r="A27" s="83" t="s">
        <v>58</v>
      </c>
      <c r="B27" s="51">
        <v>1</v>
      </c>
      <c r="C27" s="42">
        <f>SUM(C29)</f>
        <v>300</v>
      </c>
      <c r="D27" s="42">
        <f>SUM(D29)</f>
        <v>300</v>
      </c>
      <c r="E27" s="42">
        <f>SUM(E29)</f>
        <v>176.8</v>
      </c>
      <c r="F27" s="42">
        <f>SUM(E27-D27)</f>
        <v>-123.19999999999999</v>
      </c>
      <c r="G27" s="84">
        <f>SUM(E27/D27)*100</f>
        <v>58.93333333333334</v>
      </c>
    </row>
    <row r="28" spans="1:7" s="46" customFormat="1" ht="29.25" customHeight="1">
      <c r="A28" s="83" t="s">
        <v>59</v>
      </c>
      <c r="B28" s="51">
        <v>2</v>
      </c>
      <c r="C28" s="42"/>
      <c r="D28" s="45"/>
      <c r="E28" s="45"/>
      <c r="F28" s="45"/>
      <c r="G28" s="90"/>
    </row>
    <row r="29" spans="1:7" s="46" customFormat="1" ht="21" customHeight="1">
      <c r="A29" s="85" t="s">
        <v>60</v>
      </c>
      <c r="B29" s="50"/>
      <c r="C29" s="44">
        <f aca="true" t="shared" si="2" ref="C29:E30">SUM(C30)</f>
        <v>300</v>
      </c>
      <c r="D29" s="44">
        <f t="shared" si="2"/>
        <v>300</v>
      </c>
      <c r="E29" s="44">
        <f t="shared" si="2"/>
        <v>176.8</v>
      </c>
      <c r="F29" s="44">
        <f>SUM(E29-D29)</f>
        <v>-123.19999999999999</v>
      </c>
      <c r="G29" s="86">
        <f>SUM(E29/D29)*100</f>
        <v>58.93333333333334</v>
      </c>
    </row>
    <row r="30" spans="1:7" s="46" customFormat="1" ht="30.75" customHeight="1">
      <c r="A30" s="85" t="s">
        <v>73</v>
      </c>
      <c r="B30" s="50" t="s">
        <v>74</v>
      </c>
      <c r="C30" s="44">
        <f t="shared" si="2"/>
        <v>300</v>
      </c>
      <c r="D30" s="44">
        <f t="shared" si="2"/>
        <v>300</v>
      </c>
      <c r="E30" s="44">
        <f t="shared" si="2"/>
        <v>176.8</v>
      </c>
      <c r="F30" s="44">
        <f>SUM(E30-D30)</f>
        <v>-123.19999999999999</v>
      </c>
      <c r="G30" s="86">
        <f>SUM(E30/D30)*100</f>
        <v>58.93333333333334</v>
      </c>
    </row>
    <row r="31" spans="1:7" s="46" customFormat="1" ht="29.25" customHeight="1" thickBot="1">
      <c r="A31" s="91" t="s">
        <v>73</v>
      </c>
      <c r="B31" s="73" t="s">
        <v>75</v>
      </c>
      <c r="C31" s="74">
        <v>300</v>
      </c>
      <c r="D31" s="74">
        <v>300</v>
      </c>
      <c r="E31" s="74">
        <v>176.8</v>
      </c>
      <c r="F31" s="74">
        <f>SUM(E31-D31)</f>
        <v>-123.19999999999999</v>
      </c>
      <c r="G31" s="89">
        <f>SUM(G33)</f>
        <v>-87.66878474980145</v>
      </c>
    </row>
    <row r="32" spans="1:7" s="46" customFormat="1" ht="21.75" customHeight="1" thickBot="1">
      <c r="A32" s="69" t="s">
        <v>76</v>
      </c>
      <c r="B32" s="70" t="s">
        <v>77</v>
      </c>
      <c r="C32" s="71">
        <f>SUM(C33)</f>
        <v>638</v>
      </c>
      <c r="D32" s="71">
        <f>SUM(D33)</f>
        <v>503.5999999999999</v>
      </c>
      <c r="E32" s="71">
        <f>SUM(E33)</f>
        <v>-441.5</v>
      </c>
      <c r="F32" s="71">
        <f>SUM(F33)</f>
        <v>-945.0999999999999</v>
      </c>
      <c r="G32" s="72">
        <f>SUM(G33)</f>
        <v>-87.66878474980145</v>
      </c>
    </row>
    <row r="33" spans="1:7" s="46" customFormat="1" ht="21.75" customHeight="1">
      <c r="A33" s="81" t="s">
        <v>57</v>
      </c>
      <c r="B33" s="67"/>
      <c r="C33" s="68">
        <f>SUM(C34)</f>
        <v>638</v>
      </c>
      <c r="D33" s="68">
        <f>SUM(D34)</f>
        <v>503.5999999999999</v>
      </c>
      <c r="E33" s="68">
        <f>SUM(E34)</f>
        <v>-441.5</v>
      </c>
      <c r="F33" s="68">
        <f>SUM(E33-D33)</f>
        <v>-945.0999999999999</v>
      </c>
      <c r="G33" s="82">
        <f>SUM(E33/D33)*100</f>
        <v>-87.66878474980145</v>
      </c>
    </row>
    <row r="34" spans="1:7" s="46" customFormat="1" ht="21.75" customHeight="1">
      <c r="A34" s="83" t="s">
        <v>58</v>
      </c>
      <c r="B34" s="51">
        <v>1</v>
      </c>
      <c r="C34" s="42">
        <f>SUM(C36)</f>
        <v>638</v>
      </c>
      <c r="D34" s="42">
        <f>SUM(D36)</f>
        <v>503.5999999999999</v>
      </c>
      <c r="E34" s="42">
        <f>SUM(E36)</f>
        <v>-441.5</v>
      </c>
      <c r="F34" s="42">
        <f>SUM(E34-D34)</f>
        <v>-945.0999999999999</v>
      </c>
      <c r="G34" s="84">
        <f>SUM(E34/D34)*100</f>
        <v>-87.66878474980145</v>
      </c>
    </row>
    <row r="35" spans="1:7" s="46" customFormat="1" ht="29.25" customHeight="1">
      <c r="A35" s="83" t="s">
        <v>78</v>
      </c>
      <c r="B35" s="51">
        <v>2</v>
      </c>
      <c r="C35" s="42"/>
      <c r="D35" s="45"/>
      <c r="E35" s="45"/>
      <c r="F35" s="45"/>
      <c r="G35" s="90"/>
    </row>
    <row r="36" spans="1:7" s="46" customFormat="1" ht="22.5" customHeight="1">
      <c r="A36" s="85" t="s">
        <v>79</v>
      </c>
      <c r="B36" s="50"/>
      <c r="C36" s="44">
        <f>SUM(C37+C39)</f>
        <v>638</v>
      </c>
      <c r="D36" s="44">
        <f>SUM(D37+D39)</f>
        <v>503.5999999999999</v>
      </c>
      <c r="E36" s="44">
        <f>SUM(E37+E39)</f>
        <v>-441.5</v>
      </c>
      <c r="F36" s="44">
        <f>SUM(F37+F39)</f>
        <v>-945.0999999999999</v>
      </c>
      <c r="G36" s="86">
        <f>SUM(E36/D36)*100</f>
        <v>-87.66878474980145</v>
      </c>
    </row>
    <row r="37" spans="1:7" s="46" customFormat="1" ht="29.25" customHeight="1">
      <c r="A37" s="85" t="s">
        <v>80</v>
      </c>
      <c r="B37" s="50" t="s">
        <v>81</v>
      </c>
      <c r="C37" s="44">
        <f>SUM(C38)</f>
        <v>-562</v>
      </c>
      <c r="D37" s="44">
        <f>SUM(D38)</f>
        <v>-562</v>
      </c>
      <c r="E37" s="44">
        <f>SUM(E38)</f>
        <v>-817.4</v>
      </c>
      <c r="F37" s="44">
        <f>SUM(E37-D37)</f>
        <v>-255.39999999999998</v>
      </c>
      <c r="G37" s="86">
        <f>SUM(E37/D37)*100</f>
        <v>145.44483985765123</v>
      </c>
    </row>
    <row r="38" spans="1:7" s="46" customFormat="1" ht="22.5" customHeight="1">
      <c r="A38" s="83" t="s">
        <v>82</v>
      </c>
      <c r="B38" s="51">
        <v>5009</v>
      </c>
      <c r="C38" s="42">
        <v>-562</v>
      </c>
      <c r="D38" s="42">
        <v>-562</v>
      </c>
      <c r="E38" s="42">
        <v>-817.4</v>
      </c>
      <c r="F38" s="42">
        <f>SUM(E38-D38)</f>
        <v>-255.39999999999998</v>
      </c>
      <c r="G38" s="84">
        <f>SUM(E38/D38)*100</f>
        <v>145.44483985765123</v>
      </c>
    </row>
    <row r="39" spans="1:7" s="46" customFormat="1" ht="22.5" customHeight="1">
      <c r="A39" s="87" t="s">
        <v>83</v>
      </c>
      <c r="B39" s="50" t="s">
        <v>84</v>
      </c>
      <c r="C39" s="44">
        <f>SUM(C40)</f>
        <v>1200</v>
      </c>
      <c r="D39" s="44">
        <f>SUM(D40)</f>
        <v>1065.6</v>
      </c>
      <c r="E39" s="44">
        <f>SUM(E40)</f>
        <v>375.9</v>
      </c>
      <c r="F39" s="44">
        <f>SUM(E39-D39)</f>
        <v>-689.6999999999999</v>
      </c>
      <c r="G39" s="86">
        <f>SUM(E39/D39)*100</f>
        <v>35.2759009009009</v>
      </c>
    </row>
    <row r="40" spans="1:7" s="46" customFormat="1" ht="22.5" customHeight="1" thickBot="1">
      <c r="A40" s="91" t="s">
        <v>85</v>
      </c>
      <c r="B40" s="73">
        <v>6402</v>
      </c>
      <c r="C40" s="74">
        <v>1200</v>
      </c>
      <c r="D40" s="75">
        <v>1065.6</v>
      </c>
      <c r="E40" s="74">
        <v>375.9</v>
      </c>
      <c r="F40" s="74">
        <f>SUM(E40-D40)</f>
        <v>-689.6999999999999</v>
      </c>
      <c r="G40" s="89">
        <f>SUM(E40/D40)*100</f>
        <v>35.2759009009009</v>
      </c>
    </row>
    <row r="41" spans="1:7" s="46" customFormat="1" ht="36" customHeight="1" thickBot="1">
      <c r="A41" s="69" t="s">
        <v>86</v>
      </c>
      <c r="B41" s="70" t="s">
        <v>15</v>
      </c>
      <c r="C41" s="71">
        <f>SUM(C42)</f>
        <v>15163.1</v>
      </c>
      <c r="D41" s="71">
        <f>SUM(D42)</f>
        <v>18456.7</v>
      </c>
      <c r="E41" s="71">
        <f>SUM(E42)</f>
        <v>8798.099999999999</v>
      </c>
      <c r="F41" s="71">
        <f>SUM(F42)</f>
        <v>-9658.600000000002</v>
      </c>
      <c r="G41" s="72">
        <f>SUM(G42)</f>
        <v>47.668868215878234</v>
      </c>
    </row>
    <row r="42" spans="1:7" s="46" customFormat="1" ht="20.25" customHeight="1">
      <c r="A42" s="81" t="s">
        <v>87</v>
      </c>
      <c r="B42" s="67"/>
      <c r="C42" s="68">
        <f>SUM(C43:C44)</f>
        <v>15163.1</v>
      </c>
      <c r="D42" s="68">
        <f>SUM(D43:D44)</f>
        <v>18456.7</v>
      </c>
      <c r="E42" s="68">
        <f>SUM(E43:E44)</f>
        <v>8798.099999999999</v>
      </c>
      <c r="F42" s="68">
        <f>SUM(E42-D42)</f>
        <v>-9658.600000000002</v>
      </c>
      <c r="G42" s="82">
        <f>SUM(E42/D42)*100</f>
        <v>47.668868215878234</v>
      </c>
    </row>
    <row r="43" spans="1:7" s="46" customFormat="1" ht="20.25" customHeight="1">
      <c r="A43" s="83" t="s">
        <v>58</v>
      </c>
      <c r="B43" s="51">
        <v>1</v>
      </c>
      <c r="C43" s="42">
        <v>7300</v>
      </c>
      <c r="D43" s="42">
        <f>SUM(D46-D44)</f>
        <v>9881.7</v>
      </c>
      <c r="E43" s="42">
        <f>SUM(E46-E44)</f>
        <v>8556.599999999999</v>
      </c>
      <c r="F43" s="42">
        <f>SUM(E43-D43)</f>
        <v>-1325.1000000000022</v>
      </c>
      <c r="G43" s="84">
        <f>SUM(E43/D43)*100</f>
        <v>86.59036400619324</v>
      </c>
    </row>
    <row r="44" spans="1:7" s="46" customFormat="1" ht="20.25" customHeight="1">
      <c r="A44" s="83" t="s">
        <v>59</v>
      </c>
      <c r="B44" s="51">
        <v>2</v>
      </c>
      <c r="C44" s="42">
        <v>7863.1</v>
      </c>
      <c r="D44" s="42">
        <v>8575</v>
      </c>
      <c r="E44" s="43">
        <v>241.5</v>
      </c>
      <c r="F44" s="42">
        <f>SUM(E44-D44)</f>
        <v>-8333.5</v>
      </c>
      <c r="G44" s="84">
        <f>SUM(E44/D44)*100</f>
        <v>2.816326530612245</v>
      </c>
    </row>
    <row r="45" spans="1:7" s="46" customFormat="1" ht="20.25" customHeight="1">
      <c r="A45" s="85" t="s">
        <v>79</v>
      </c>
      <c r="B45" s="50"/>
      <c r="C45" s="44">
        <f>SUM(C46)</f>
        <v>15163.099999999999</v>
      </c>
      <c r="D45" s="44">
        <f>SUM(D46)</f>
        <v>18456.7</v>
      </c>
      <c r="E45" s="44">
        <f>SUM(E46)</f>
        <v>8798.099999999999</v>
      </c>
      <c r="F45" s="44">
        <f aca="true" t="shared" si="3" ref="F45:F51">SUM(E45-D45)</f>
        <v>-9658.600000000002</v>
      </c>
      <c r="G45" s="86">
        <f aca="true" t="shared" si="4" ref="G45:G51">SUM(E45/D45)*100</f>
        <v>47.668868215878234</v>
      </c>
    </row>
    <row r="46" spans="1:7" s="46" customFormat="1" ht="29.25" customHeight="1">
      <c r="A46" s="85" t="s">
        <v>88</v>
      </c>
      <c r="B46" s="50" t="s">
        <v>19</v>
      </c>
      <c r="C46" s="44">
        <f>SUM(C47:C51)</f>
        <v>15163.099999999999</v>
      </c>
      <c r="D46" s="44">
        <f>SUM(D47:D51)</f>
        <v>18456.7</v>
      </c>
      <c r="E46" s="44">
        <f>SUM(E47:E51)</f>
        <v>8798.099999999999</v>
      </c>
      <c r="F46" s="44">
        <f t="shared" si="3"/>
        <v>-9658.600000000002</v>
      </c>
      <c r="G46" s="86">
        <f t="shared" si="4"/>
        <v>47.668868215878234</v>
      </c>
    </row>
    <row r="47" spans="1:7" s="46" customFormat="1" ht="34.5" customHeight="1">
      <c r="A47" s="98" t="s">
        <v>114</v>
      </c>
      <c r="B47" s="51">
        <v>7502</v>
      </c>
      <c r="C47" s="44"/>
      <c r="D47" s="42">
        <v>289.3</v>
      </c>
      <c r="E47" s="42">
        <v>289.3</v>
      </c>
      <c r="F47" s="42">
        <f>SUM(E47-D47)</f>
        <v>0</v>
      </c>
      <c r="G47" s="84">
        <f>SUM(E47/D47)*100</f>
        <v>100</v>
      </c>
    </row>
    <row r="48" spans="1:7" s="46" customFormat="1" ht="29.25" customHeight="1">
      <c r="A48" s="83" t="s">
        <v>88</v>
      </c>
      <c r="B48" s="51">
        <v>7502</v>
      </c>
      <c r="C48" s="42">
        <v>13430.8</v>
      </c>
      <c r="D48" s="43">
        <v>7801.6</v>
      </c>
      <c r="E48" s="45">
        <v>6845.4</v>
      </c>
      <c r="F48" s="42">
        <f t="shared" si="3"/>
        <v>-956.2000000000007</v>
      </c>
      <c r="G48" s="84">
        <f t="shared" si="4"/>
        <v>87.74353978671041</v>
      </c>
    </row>
    <row r="49" spans="1:7" s="46" customFormat="1" ht="29.25" customHeight="1">
      <c r="A49" s="97" t="s">
        <v>113</v>
      </c>
      <c r="B49" s="51">
        <v>7502</v>
      </c>
      <c r="C49" s="42"/>
      <c r="D49" s="43">
        <v>290.8</v>
      </c>
      <c r="E49" s="45"/>
      <c r="F49" s="42">
        <f>SUM(E49-D49)</f>
        <v>-290.8</v>
      </c>
      <c r="G49" s="84">
        <f>SUM(E49/D49)*100</f>
        <v>0</v>
      </c>
    </row>
    <row r="50" spans="1:7" s="46" customFormat="1" ht="29.25" customHeight="1">
      <c r="A50" s="83" t="s">
        <v>48</v>
      </c>
      <c r="B50" s="51">
        <v>7502</v>
      </c>
      <c r="C50" s="42">
        <v>732.3</v>
      </c>
      <c r="D50" s="42">
        <v>8575</v>
      </c>
      <c r="E50" s="43">
        <v>416.4</v>
      </c>
      <c r="F50" s="42">
        <f>SUM(E50-D50)</f>
        <v>-8158.6</v>
      </c>
      <c r="G50" s="84">
        <f>SUM(E50/D50)*100</f>
        <v>4.855976676384839</v>
      </c>
    </row>
    <row r="51" spans="1:7" s="46" customFormat="1" ht="21.75" customHeight="1" thickBot="1">
      <c r="A51" s="91" t="s">
        <v>89</v>
      </c>
      <c r="B51" s="73">
        <v>7505</v>
      </c>
      <c r="C51" s="74">
        <v>1000</v>
      </c>
      <c r="D51" s="74">
        <v>1500</v>
      </c>
      <c r="E51" s="74">
        <v>1247</v>
      </c>
      <c r="F51" s="74">
        <f t="shared" si="3"/>
        <v>-253</v>
      </c>
      <c r="G51" s="89">
        <f t="shared" si="4"/>
        <v>83.13333333333334</v>
      </c>
    </row>
    <row r="52" spans="1:7" s="46" customFormat="1" ht="20.25" customHeight="1" thickBot="1">
      <c r="A52" s="69" t="s">
        <v>90</v>
      </c>
      <c r="B52" s="70" t="s">
        <v>17</v>
      </c>
      <c r="C52" s="71">
        <f>SUM(C53)</f>
        <v>1359.7</v>
      </c>
      <c r="D52" s="71">
        <f>SUM(D53)</f>
        <v>1701</v>
      </c>
      <c r="E52" s="71">
        <f>SUM(E53)</f>
        <v>583.5999999999999</v>
      </c>
      <c r="F52" s="71">
        <f>SUM(F53)</f>
        <v>-1117.4</v>
      </c>
      <c r="G52" s="72">
        <f>SUM(G53)</f>
        <v>34.309229864785415</v>
      </c>
    </row>
    <row r="53" spans="1:7" s="46" customFormat="1" ht="20.25" customHeight="1">
      <c r="A53" s="81" t="s">
        <v>87</v>
      </c>
      <c r="B53" s="67"/>
      <c r="C53" s="68">
        <f>SUM(C54+C55)</f>
        <v>1359.7</v>
      </c>
      <c r="D53" s="68">
        <f>SUM(D54+D55)</f>
        <v>1701</v>
      </c>
      <c r="E53" s="68">
        <f>SUM(E54+E55)</f>
        <v>583.5999999999999</v>
      </c>
      <c r="F53" s="68">
        <f>SUM(E53-D53)</f>
        <v>-1117.4</v>
      </c>
      <c r="G53" s="82">
        <f>SUM(E53/D53)*100</f>
        <v>34.309229864785415</v>
      </c>
    </row>
    <row r="54" spans="1:7" s="46" customFormat="1" ht="20.25" customHeight="1">
      <c r="A54" s="83" t="s">
        <v>58</v>
      </c>
      <c r="B54" s="51">
        <v>1</v>
      </c>
      <c r="C54" s="42">
        <f>SUM(C56)</f>
        <v>1359.7</v>
      </c>
      <c r="D54" s="42">
        <f>SUM(D56)</f>
        <v>1701</v>
      </c>
      <c r="E54" s="42">
        <f>SUM(E56)</f>
        <v>583.5999999999999</v>
      </c>
      <c r="F54" s="42">
        <f>SUM(F56)</f>
        <v>-1117.4</v>
      </c>
      <c r="G54" s="84">
        <f>SUM(E54/D54)*100</f>
        <v>34.309229864785415</v>
      </c>
    </row>
    <row r="55" spans="1:7" s="46" customFormat="1" ht="32.25" customHeight="1">
      <c r="A55" s="83" t="s">
        <v>59</v>
      </c>
      <c r="B55" s="51">
        <v>2</v>
      </c>
      <c r="C55" s="42"/>
      <c r="D55" s="45"/>
      <c r="E55" s="45"/>
      <c r="F55" s="45"/>
      <c r="G55" s="90"/>
    </row>
    <row r="56" spans="1:7" s="46" customFormat="1" ht="18" customHeight="1">
      <c r="A56" s="85" t="s">
        <v>79</v>
      </c>
      <c r="B56" s="50"/>
      <c r="C56" s="44">
        <f>SUM(C57+C60)</f>
        <v>1359.7</v>
      </c>
      <c r="D56" s="44">
        <f>SUM(D57+D60)</f>
        <v>1701</v>
      </c>
      <c r="E56" s="44">
        <f>SUM(E57+E60)</f>
        <v>583.5999999999999</v>
      </c>
      <c r="F56" s="44">
        <f aca="true" t="shared" si="5" ref="F56:F75">SUM(E56-D56)</f>
        <v>-1117.4</v>
      </c>
      <c r="G56" s="86">
        <f aca="true" t="shared" si="6" ref="G56:G75">SUM(E56/D56)*100</f>
        <v>34.309229864785415</v>
      </c>
    </row>
    <row r="57" spans="1:7" s="46" customFormat="1" ht="18" customHeight="1">
      <c r="A57" s="85" t="s">
        <v>91</v>
      </c>
      <c r="B57" s="50" t="s">
        <v>92</v>
      </c>
      <c r="C57" s="44">
        <f>SUM(C58:C59)</f>
        <v>1214.7</v>
      </c>
      <c r="D57" s="44">
        <f>SUM(D58:D59)</f>
        <v>1321</v>
      </c>
      <c r="E57" s="44">
        <f>SUM(E58:E59)</f>
        <v>327.4</v>
      </c>
      <c r="F57" s="44">
        <f t="shared" si="5"/>
        <v>-993.6</v>
      </c>
      <c r="G57" s="86">
        <f t="shared" si="6"/>
        <v>24.784254352763057</v>
      </c>
    </row>
    <row r="58" spans="1:7" s="46" customFormat="1" ht="22.5" customHeight="1">
      <c r="A58" s="83" t="s">
        <v>93</v>
      </c>
      <c r="B58" s="51">
        <v>8502</v>
      </c>
      <c r="C58" s="42">
        <v>879.6</v>
      </c>
      <c r="D58" s="43">
        <v>885.9</v>
      </c>
      <c r="E58" s="43">
        <v>127.3</v>
      </c>
      <c r="F58" s="42">
        <f t="shared" si="5"/>
        <v>-758.6</v>
      </c>
      <c r="G58" s="84">
        <f t="shared" si="6"/>
        <v>14.369567671294728</v>
      </c>
    </row>
    <row r="59" spans="1:7" s="46" customFormat="1" ht="29.25" customHeight="1">
      <c r="A59" s="83" t="s">
        <v>94</v>
      </c>
      <c r="B59" s="51" t="s">
        <v>95</v>
      </c>
      <c r="C59" s="42">
        <v>335.1</v>
      </c>
      <c r="D59" s="43">
        <v>435.1</v>
      </c>
      <c r="E59" s="43">
        <v>200.1</v>
      </c>
      <c r="F59" s="42">
        <f t="shared" si="5"/>
        <v>-235.00000000000003</v>
      </c>
      <c r="G59" s="84">
        <f t="shared" si="6"/>
        <v>45.98942771776603</v>
      </c>
    </row>
    <row r="60" spans="1:7" s="46" customFormat="1" ht="18.75" customHeight="1">
      <c r="A60" s="87" t="s">
        <v>96</v>
      </c>
      <c r="B60" s="50" t="s">
        <v>97</v>
      </c>
      <c r="C60" s="44">
        <f>SUM(C61:C63)</f>
        <v>145</v>
      </c>
      <c r="D60" s="44">
        <f>SUM(D61:D63)</f>
        <v>380</v>
      </c>
      <c r="E60" s="44">
        <f>SUM(E61:E63)</f>
        <v>256.2</v>
      </c>
      <c r="F60" s="44">
        <f t="shared" si="5"/>
        <v>-123.80000000000001</v>
      </c>
      <c r="G60" s="86">
        <f t="shared" si="6"/>
        <v>67.42105263157895</v>
      </c>
    </row>
    <row r="61" spans="1:7" s="46" customFormat="1" ht="18.75" customHeight="1">
      <c r="A61" s="83" t="s">
        <v>98</v>
      </c>
      <c r="B61" s="51">
        <v>8602</v>
      </c>
      <c r="C61" s="42">
        <v>70</v>
      </c>
      <c r="D61" s="42">
        <v>70</v>
      </c>
      <c r="E61" s="43">
        <v>21.2</v>
      </c>
      <c r="F61" s="42">
        <f t="shared" si="5"/>
        <v>-48.8</v>
      </c>
      <c r="G61" s="84">
        <f t="shared" si="6"/>
        <v>30.28571428571428</v>
      </c>
    </row>
    <row r="62" spans="1:7" s="46" customFormat="1" ht="18.75" customHeight="1">
      <c r="A62" s="83" t="s">
        <v>112</v>
      </c>
      <c r="B62" s="51">
        <v>8602</v>
      </c>
      <c r="C62" s="42"/>
      <c r="D62" s="42">
        <v>235</v>
      </c>
      <c r="E62" s="43">
        <v>235</v>
      </c>
      <c r="F62" s="42">
        <f t="shared" si="5"/>
        <v>0</v>
      </c>
      <c r="G62" s="84">
        <f t="shared" si="6"/>
        <v>100</v>
      </c>
    </row>
    <row r="63" spans="1:7" s="46" customFormat="1" ht="18.75" customHeight="1" thickBot="1">
      <c r="A63" s="91" t="s">
        <v>99</v>
      </c>
      <c r="B63" s="73">
        <v>8603</v>
      </c>
      <c r="C63" s="74">
        <v>75</v>
      </c>
      <c r="D63" s="74">
        <v>75</v>
      </c>
      <c r="E63" s="66"/>
      <c r="F63" s="74">
        <f t="shared" si="5"/>
        <v>-75</v>
      </c>
      <c r="G63" s="89">
        <f t="shared" si="6"/>
        <v>0</v>
      </c>
    </row>
    <row r="64" spans="1:7" s="46" customFormat="1" ht="18.75" customHeight="1" thickBot="1">
      <c r="A64" s="69" t="s">
        <v>100</v>
      </c>
      <c r="B64" s="61" t="s">
        <v>16</v>
      </c>
      <c r="C64" s="71">
        <f>SUM(C65)</f>
        <v>30699.100000000002</v>
      </c>
      <c r="D64" s="71">
        <f>SUM(D65)</f>
        <v>32858.5</v>
      </c>
      <c r="E64" s="71">
        <f>SUM(E65)</f>
        <v>17222.7</v>
      </c>
      <c r="F64" s="62">
        <f t="shared" si="5"/>
        <v>-15635.8</v>
      </c>
      <c r="G64" s="63">
        <f t="shared" si="6"/>
        <v>52.41474808649208</v>
      </c>
    </row>
    <row r="65" spans="1:7" s="46" customFormat="1" ht="18.75" customHeight="1">
      <c r="A65" s="81" t="s">
        <v>87</v>
      </c>
      <c r="B65" s="67"/>
      <c r="C65" s="68">
        <f>SUM(C66:C67)</f>
        <v>30699.100000000002</v>
      </c>
      <c r="D65" s="68">
        <f>SUM(D66:D67)</f>
        <v>32858.5</v>
      </c>
      <c r="E65" s="68">
        <f>SUM(E66:E67)</f>
        <v>17222.7</v>
      </c>
      <c r="F65" s="68">
        <f t="shared" si="5"/>
        <v>-15635.8</v>
      </c>
      <c r="G65" s="82">
        <f t="shared" si="6"/>
        <v>52.41474808649208</v>
      </c>
    </row>
    <row r="66" spans="1:7" s="46" customFormat="1" ht="18.75" customHeight="1">
      <c r="A66" s="83" t="s">
        <v>58</v>
      </c>
      <c r="B66" s="51">
        <v>1</v>
      </c>
      <c r="C66" s="42">
        <v>23012.4</v>
      </c>
      <c r="D66" s="43">
        <v>24697.3</v>
      </c>
      <c r="E66" s="45">
        <v>15847.5</v>
      </c>
      <c r="F66" s="42">
        <f t="shared" si="5"/>
        <v>-8849.8</v>
      </c>
      <c r="G66" s="84">
        <f t="shared" si="6"/>
        <v>64.1669332275188</v>
      </c>
    </row>
    <row r="67" spans="1:7" s="46" customFormat="1" ht="30" customHeight="1">
      <c r="A67" s="83" t="s">
        <v>59</v>
      </c>
      <c r="B67" s="51">
        <v>2</v>
      </c>
      <c r="C67" s="42">
        <v>7686.7</v>
      </c>
      <c r="D67" s="43">
        <v>8161.2</v>
      </c>
      <c r="E67" s="43">
        <v>1375.2</v>
      </c>
      <c r="F67" s="42">
        <f t="shared" si="5"/>
        <v>-6786</v>
      </c>
      <c r="G67" s="84">
        <f t="shared" si="6"/>
        <v>16.8504631671813</v>
      </c>
    </row>
    <row r="68" spans="1:7" s="46" customFormat="1" ht="18.75" customHeight="1">
      <c r="A68" s="85" t="s">
        <v>79</v>
      </c>
      <c r="B68" s="50"/>
      <c r="C68" s="44">
        <f>SUM(C69)</f>
        <v>30699.1</v>
      </c>
      <c r="D68" s="44">
        <f>SUM(D69)</f>
        <v>32858.5</v>
      </c>
      <c r="E68" s="44">
        <f>SUM(E69)</f>
        <v>17222.7</v>
      </c>
      <c r="F68" s="44">
        <f t="shared" si="5"/>
        <v>-15635.8</v>
      </c>
      <c r="G68" s="86">
        <f t="shared" si="6"/>
        <v>52.41474808649208</v>
      </c>
    </row>
    <row r="69" spans="1:7" s="46" customFormat="1" ht="18.75" customHeight="1">
      <c r="A69" s="85" t="s">
        <v>101</v>
      </c>
      <c r="B69" s="50" t="s">
        <v>102</v>
      </c>
      <c r="C69" s="44">
        <f>SUM(C70:C72)</f>
        <v>30699.1</v>
      </c>
      <c r="D69" s="44">
        <f>SUM(D70:D72)</f>
        <v>32858.5</v>
      </c>
      <c r="E69" s="44">
        <f>SUM(E70:E72)</f>
        <v>17222.7</v>
      </c>
      <c r="F69" s="44">
        <f t="shared" si="5"/>
        <v>-15635.8</v>
      </c>
      <c r="G69" s="86">
        <f t="shared" si="6"/>
        <v>52.41474808649208</v>
      </c>
    </row>
    <row r="70" spans="1:7" s="46" customFormat="1" ht="18.75" customHeight="1">
      <c r="A70" s="83" t="s">
        <v>37</v>
      </c>
      <c r="B70" s="51">
        <v>8802</v>
      </c>
      <c r="C70" s="42">
        <v>25873.6</v>
      </c>
      <c r="D70" s="45">
        <v>22484.2</v>
      </c>
      <c r="E70" s="45">
        <v>14613.3</v>
      </c>
      <c r="F70" s="42">
        <f t="shared" si="5"/>
        <v>-7870.9000000000015</v>
      </c>
      <c r="G70" s="84">
        <f t="shared" si="6"/>
        <v>64.99363997829587</v>
      </c>
    </row>
    <row r="71" spans="1:7" s="46" customFormat="1" ht="31.5" customHeight="1">
      <c r="A71" s="91" t="s">
        <v>48</v>
      </c>
      <c r="B71" s="51">
        <v>8802</v>
      </c>
      <c r="C71" s="74">
        <v>488.2</v>
      </c>
      <c r="D71" s="75">
        <v>5716.6</v>
      </c>
      <c r="E71" s="66"/>
      <c r="F71" s="42">
        <f t="shared" si="5"/>
        <v>-5716.6</v>
      </c>
      <c r="G71" s="84">
        <f t="shared" si="6"/>
        <v>0</v>
      </c>
    </row>
    <row r="72" spans="1:7" s="46" customFormat="1" ht="29.25" customHeight="1" thickBot="1">
      <c r="A72" s="91" t="s">
        <v>103</v>
      </c>
      <c r="B72" s="73" t="s">
        <v>104</v>
      </c>
      <c r="C72" s="74">
        <v>4337.3</v>
      </c>
      <c r="D72" s="75">
        <v>4657.7</v>
      </c>
      <c r="E72" s="75">
        <v>2609.4</v>
      </c>
      <c r="F72" s="65">
        <f t="shared" si="5"/>
        <v>-2048.2999999999997</v>
      </c>
      <c r="G72" s="92">
        <f t="shared" si="6"/>
        <v>56.023359168688415</v>
      </c>
    </row>
    <row r="73" spans="1:7" s="46" customFormat="1" ht="19.5" customHeight="1" thickBot="1">
      <c r="A73" s="69" t="s">
        <v>105</v>
      </c>
      <c r="B73" s="70">
        <v>10</v>
      </c>
      <c r="C73" s="71">
        <f aca="true" t="shared" si="7" ref="C73:E74">SUM(C74)</f>
        <v>40.1</v>
      </c>
      <c r="D73" s="71">
        <f t="shared" si="7"/>
        <v>300.1</v>
      </c>
      <c r="E73" s="71">
        <f t="shared" si="7"/>
        <v>82</v>
      </c>
      <c r="F73" s="71">
        <f t="shared" si="5"/>
        <v>-218.10000000000002</v>
      </c>
      <c r="G73" s="72">
        <f t="shared" si="6"/>
        <v>27.324225258247246</v>
      </c>
    </row>
    <row r="74" spans="1:7" s="46" customFormat="1" ht="19.5" customHeight="1">
      <c r="A74" s="81" t="s">
        <v>87</v>
      </c>
      <c r="B74" s="67"/>
      <c r="C74" s="68">
        <f t="shared" si="7"/>
        <v>40.1</v>
      </c>
      <c r="D74" s="68">
        <f t="shared" si="7"/>
        <v>300.1</v>
      </c>
      <c r="E74" s="68">
        <f t="shared" si="7"/>
        <v>82</v>
      </c>
      <c r="F74" s="68">
        <f t="shared" si="5"/>
        <v>-218.10000000000002</v>
      </c>
      <c r="G74" s="82">
        <f t="shared" si="6"/>
        <v>27.324225258247246</v>
      </c>
    </row>
    <row r="75" spans="1:7" s="46" customFormat="1" ht="19.5" customHeight="1">
      <c r="A75" s="83" t="s">
        <v>58</v>
      </c>
      <c r="B75" s="51">
        <v>1</v>
      </c>
      <c r="C75" s="42">
        <v>40.1</v>
      </c>
      <c r="D75" s="43">
        <v>300.1</v>
      </c>
      <c r="E75" s="42">
        <v>82</v>
      </c>
      <c r="F75" s="42">
        <f t="shared" si="5"/>
        <v>-218.10000000000002</v>
      </c>
      <c r="G75" s="84">
        <f t="shared" si="6"/>
        <v>27.324225258247246</v>
      </c>
    </row>
    <row r="76" spans="1:7" s="46" customFormat="1" ht="29.25" customHeight="1">
      <c r="A76" s="83" t="s">
        <v>59</v>
      </c>
      <c r="B76" s="51">
        <v>2</v>
      </c>
      <c r="C76" s="42"/>
      <c r="D76" s="45"/>
      <c r="E76" s="45"/>
      <c r="F76" s="45"/>
      <c r="G76" s="90"/>
    </row>
    <row r="77" spans="1:7" s="46" customFormat="1" ht="20.25" customHeight="1">
      <c r="A77" s="85" t="s">
        <v>79</v>
      </c>
      <c r="B77" s="50"/>
      <c r="C77" s="44">
        <f>SUM(C80:C80)</f>
        <v>40.1</v>
      </c>
      <c r="D77" s="44">
        <f>SUM(D78)</f>
        <v>300.1</v>
      </c>
      <c r="E77" s="44">
        <f>SUM(E78)</f>
        <v>82</v>
      </c>
      <c r="F77" s="44">
        <f>SUM(E77-D77)</f>
        <v>-218.10000000000002</v>
      </c>
      <c r="G77" s="86">
        <f>SUM(E77/D77)*100</f>
        <v>27.324225258247246</v>
      </c>
    </row>
    <row r="78" spans="1:7" s="46" customFormat="1" ht="20.25" customHeight="1">
      <c r="A78" s="85" t="s">
        <v>105</v>
      </c>
      <c r="B78" s="50" t="s">
        <v>106</v>
      </c>
      <c r="C78" s="44">
        <f>SUM(C80)</f>
        <v>40.1</v>
      </c>
      <c r="D78" s="44">
        <f>SUM(D80+D79)</f>
        <v>300.1</v>
      </c>
      <c r="E78" s="44">
        <f>SUM(E80+E79)</f>
        <v>82</v>
      </c>
      <c r="F78" s="44">
        <f>SUM(E78-D78)</f>
        <v>-218.10000000000002</v>
      </c>
      <c r="G78" s="86">
        <f>SUM(E78/D78)*100</f>
        <v>27.324225258247246</v>
      </c>
    </row>
    <row r="79" spans="1:7" s="46" customFormat="1" ht="20.25" customHeight="1">
      <c r="A79" s="118" t="s">
        <v>147</v>
      </c>
      <c r="B79" s="43">
        <v>9012</v>
      </c>
      <c r="C79" s="74"/>
      <c r="D79" s="74">
        <v>260</v>
      </c>
      <c r="E79" s="74">
        <v>82</v>
      </c>
      <c r="F79" s="44">
        <f>SUM(E79-D79)</f>
        <v>-178</v>
      </c>
      <c r="G79" s="86">
        <f>SUM(E79/D79)*100</f>
        <v>31.538461538461537</v>
      </c>
    </row>
    <row r="80" spans="1:7" s="46" customFormat="1" ht="30.75" customHeight="1" thickBot="1">
      <c r="A80" s="93" t="s">
        <v>107</v>
      </c>
      <c r="B80" s="119">
        <v>9019</v>
      </c>
      <c r="C80" s="95">
        <v>40.1</v>
      </c>
      <c r="D80" s="94">
        <v>40.1</v>
      </c>
      <c r="E80" s="95"/>
      <c r="F80" s="95">
        <f>SUM(E80-D80)</f>
        <v>-40.1</v>
      </c>
      <c r="G80" s="96">
        <f>SUM(E80/D80)*100</f>
        <v>0</v>
      </c>
    </row>
    <row r="81" ht="15.75">
      <c r="B81" s="52"/>
    </row>
    <row r="82" spans="1:2" ht="15.75">
      <c r="A82" s="109" t="s">
        <v>131</v>
      </c>
      <c r="B82" s="52"/>
    </row>
    <row r="83" spans="1:2" ht="15.75">
      <c r="A83" s="109"/>
      <c r="B83" s="52"/>
    </row>
    <row r="84" spans="1:7" ht="15.75">
      <c r="A84" s="120" t="s">
        <v>132</v>
      </c>
      <c r="B84" s="120"/>
      <c r="C84" s="120"/>
      <c r="D84" s="120"/>
      <c r="E84" s="120"/>
      <c r="F84" s="120"/>
      <c r="G84" s="120"/>
    </row>
    <row r="85" spans="1:2" ht="15.75" hidden="1">
      <c r="A85" s="47" t="s">
        <v>108</v>
      </c>
      <c r="B85" s="2"/>
    </row>
    <row r="86" spans="1:2" ht="15.75">
      <c r="A86" s="47" t="s">
        <v>109</v>
      </c>
      <c r="B86" s="47" t="s">
        <v>110</v>
      </c>
    </row>
    <row r="87" spans="1:2" ht="15.75">
      <c r="A87" s="53"/>
      <c r="B87" s="2"/>
    </row>
    <row r="88" ht="15.75">
      <c r="B88" s="52"/>
    </row>
    <row r="89" ht="15.75">
      <c r="B89" s="52"/>
    </row>
    <row r="90" ht="15.75">
      <c r="B90" s="52"/>
    </row>
    <row r="91" ht="15.75">
      <c r="B91" s="52"/>
    </row>
    <row r="92" ht="15.75">
      <c r="B92" s="52"/>
    </row>
    <row r="93" ht="15.75">
      <c r="B93" s="52"/>
    </row>
    <row r="94" ht="15.75">
      <c r="B94" s="52"/>
    </row>
    <row r="95" ht="15.75">
      <c r="B95" s="52"/>
    </row>
    <row r="96" ht="15.75">
      <c r="B96" s="52"/>
    </row>
    <row r="97" spans="1:3" ht="15.75">
      <c r="A97" s="38"/>
      <c r="B97" s="39"/>
      <c r="C97" s="40"/>
    </row>
    <row r="98" spans="1:3" ht="15.75">
      <c r="A98" s="38"/>
      <c r="B98" s="39"/>
      <c r="C98" s="40"/>
    </row>
    <row r="99" spans="1:3" ht="15.75">
      <c r="A99" s="38"/>
      <c r="B99" s="39"/>
      <c r="C99" s="40"/>
    </row>
    <row r="100" spans="1:3" ht="15.75">
      <c r="A100" s="38"/>
      <c r="B100" s="39"/>
      <c r="C100" s="40"/>
    </row>
    <row r="101" spans="1:3" ht="15.75">
      <c r="A101" s="38"/>
      <c r="B101" s="39"/>
      <c r="C101" s="40"/>
    </row>
    <row r="102" spans="1:3" ht="15.75">
      <c r="A102" s="38"/>
      <c r="B102" s="39"/>
      <c r="C102" s="40"/>
    </row>
    <row r="103" spans="1:3" ht="15.75">
      <c r="A103" s="38"/>
      <c r="B103" s="39"/>
      <c r="C103" s="40"/>
    </row>
    <row r="104" spans="1:3" ht="15.75">
      <c r="A104" s="38"/>
      <c r="B104" s="39"/>
      <c r="C104" s="40"/>
    </row>
    <row r="105" spans="1:3" ht="15.75">
      <c r="A105" s="38"/>
      <c r="B105" s="39"/>
      <c r="C105" s="40"/>
    </row>
    <row r="106" spans="1:3" ht="15.75">
      <c r="A106" s="38"/>
      <c r="B106" s="39"/>
      <c r="C106" s="40"/>
    </row>
    <row r="107" spans="1:3" ht="15.75">
      <c r="A107" s="38"/>
      <c r="B107" s="39"/>
      <c r="C107" s="40"/>
    </row>
    <row r="108" spans="1:3" ht="15.75">
      <c r="A108" s="38"/>
      <c r="B108" s="41"/>
      <c r="C108" s="40"/>
    </row>
  </sheetData>
  <sheetProtection/>
  <mergeCells count="10">
    <mergeCell ref="A84:G84"/>
    <mergeCell ref="A6:G6"/>
    <mergeCell ref="E1:G1"/>
    <mergeCell ref="A7:A8"/>
    <mergeCell ref="C7:C8"/>
    <mergeCell ref="D7:D8"/>
    <mergeCell ref="E7:E8"/>
    <mergeCell ref="F7:G7"/>
    <mergeCell ref="B7:B8"/>
    <mergeCell ref="A5:G5"/>
  </mergeCells>
  <printOptions/>
  <pageMargins left="0.93" right="0.1968503937007874" top="0.15748031496062992" bottom="0.32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7">
      <selection activeCell="J15" sqref="J15"/>
    </sheetView>
  </sheetViews>
  <sheetFormatPr defaultColWidth="9.00390625" defaultRowHeight="12.75"/>
  <cols>
    <col min="1" max="1" width="4.00390625" style="0" customWidth="1"/>
    <col min="2" max="2" width="26.875" style="0" customWidth="1"/>
    <col min="5" max="5" width="8.125" style="0" customWidth="1"/>
  </cols>
  <sheetData>
    <row r="2" spans="1:4" ht="18.75">
      <c r="A2" s="6"/>
      <c r="D2" s="1" t="s">
        <v>43</v>
      </c>
    </row>
    <row r="3" spans="1:7" ht="18.75">
      <c r="A3" s="7"/>
      <c r="C3" s="1" t="s">
        <v>4</v>
      </c>
      <c r="G3" s="3"/>
    </row>
    <row r="4" spans="1:7" ht="15">
      <c r="A4" s="5"/>
      <c r="C4" s="1" t="s">
        <v>137</v>
      </c>
      <c r="G4" s="3"/>
    </row>
    <row r="5" spans="1:6" ht="15">
      <c r="A5" s="5"/>
      <c r="E5" s="20"/>
      <c r="F5" s="20"/>
    </row>
    <row r="6" ht="20.25">
      <c r="A6" s="3" t="s">
        <v>1</v>
      </c>
    </row>
    <row r="7" spans="1:6" ht="15.75">
      <c r="A7" s="132" t="s">
        <v>46</v>
      </c>
      <c r="B7" s="132"/>
      <c r="C7" s="132"/>
      <c r="D7" s="132"/>
      <c r="E7" s="132"/>
      <c r="F7" s="132"/>
    </row>
    <row r="8" spans="1:6" ht="15.75">
      <c r="A8" s="120" t="s">
        <v>136</v>
      </c>
      <c r="B8" s="120"/>
      <c r="C8" s="120"/>
      <c r="D8" s="120"/>
      <c r="E8" s="120"/>
      <c r="F8" s="120"/>
    </row>
    <row r="9" spans="1:7" ht="16.5" thickBot="1">
      <c r="A9" s="36" t="s">
        <v>44</v>
      </c>
      <c r="B9" s="36"/>
      <c r="C9" s="36"/>
      <c r="D9" s="36"/>
      <c r="E9" s="36"/>
      <c r="F9" s="36"/>
      <c r="G9" s="3" t="s">
        <v>45</v>
      </c>
    </row>
    <row r="10" spans="1:7" ht="57.75" customHeight="1">
      <c r="A10" s="131" t="s">
        <v>12</v>
      </c>
      <c r="B10" s="131" t="s">
        <v>2</v>
      </c>
      <c r="C10" s="135" t="s">
        <v>39</v>
      </c>
      <c r="D10" s="135" t="s">
        <v>40</v>
      </c>
      <c r="E10" s="135" t="s">
        <v>148</v>
      </c>
      <c r="F10" s="135" t="s">
        <v>149</v>
      </c>
      <c r="G10" s="136"/>
    </row>
    <row r="11" spans="1:7" ht="25.5">
      <c r="A11" s="131"/>
      <c r="B11" s="131"/>
      <c r="C11" s="131"/>
      <c r="D11" s="131"/>
      <c r="E11" s="131"/>
      <c r="F11" s="34" t="s">
        <v>41</v>
      </c>
      <c r="G11" s="137" t="s">
        <v>47</v>
      </c>
    </row>
    <row r="12" spans="1:7" ht="12.75">
      <c r="A12" s="34">
        <v>1</v>
      </c>
      <c r="B12" s="34">
        <v>2</v>
      </c>
      <c r="C12" s="33">
        <v>3</v>
      </c>
      <c r="D12" s="34">
        <v>4</v>
      </c>
      <c r="E12" s="34">
        <v>5</v>
      </c>
      <c r="F12" s="33">
        <v>6</v>
      </c>
      <c r="G12" s="34">
        <v>7</v>
      </c>
    </row>
    <row r="13" spans="1:7" s="27" customFormat="1" ht="18" customHeight="1">
      <c r="A13" s="32"/>
      <c r="B13" s="110" t="s">
        <v>3</v>
      </c>
      <c r="C13" s="19">
        <f>SUM(C17+C14)</f>
        <v>2630</v>
      </c>
      <c r="D13" s="19">
        <f>SUM(D17+D14)</f>
        <v>2630</v>
      </c>
      <c r="E13" s="19">
        <f>SUM(E17+E14)</f>
        <v>1548.2999999999997</v>
      </c>
      <c r="F13" s="19">
        <f>SUM(E13-D13)</f>
        <v>-1081.7000000000003</v>
      </c>
      <c r="G13" s="16">
        <f aca="true" t="shared" si="0" ref="G13:G18">SUM(E13/D13)*100</f>
        <v>58.87072243346007</v>
      </c>
    </row>
    <row r="14" spans="1:7" s="27" customFormat="1" ht="18" customHeight="1">
      <c r="A14" s="128" t="s">
        <v>6</v>
      </c>
      <c r="B14" s="115" t="s">
        <v>135</v>
      </c>
      <c r="C14" s="113">
        <f>SUM(C15:C16)</f>
        <v>185.4</v>
      </c>
      <c r="D14" s="19">
        <f>SUM(D15:D16)</f>
        <v>185.4</v>
      </c>
      <c r="E14" s="19">
        <f>SUM(E15:E16)</f>
        <v>173.1</v>
      </c>
      <c r="F14" s="111">
        <f>SUM(E14-D14)</f>
        <v>-12.300000000000011</v>
      </c>
      <c r="G14" s="112">
        <f t="shared" si="0"/>
        <v>93.36569579288026</v>
      </c>
    </row>
    <row r="15" spans="1:7" s="27" customFormat="1" ht="18" customHeight="1">
      <c r="A15" s="129"/>
      <c r="B15" s="117" t="s">
        <v>134</v>
      </c>
      <c r="C15" s="114">
        <v>115.4</v>
      </c>
      <c r="D15" s="29">
        <v>115.4</v>
      </c>
      <c r="E15" s="29">
        <v>118.7</v>
      </c>
      <c r="F15" s="29">
        <f aca="true" t="shared" si="1" ref="F15:F28">SUM(E15-D15)</f>
        <v>3.299999999999997</v>
      </c>
      <c r="G15" s="37">
        <f t="shared" si="0"/>
        <v>102.85961871750433</v>
      </c>
    </row>
    <row r="16" spans="1:7" s="27" customFormat="1" ht="18" customHeight="1">
      <c r="A16" s="130"/>
      <c r="B16" s="116" t="s">
        <v>133</v>
      </c>
      <c r="C16" s="114">
        <v>70</v>
      </c>
      <c r="D16" s="29">
        <v>70</v>
      </c>
      <c r="E16" s="29">
        <v>54.4</v>
      </c>
      <c r="F16" s="23">
        <f>SUM(E16-D16)</f>
        <v>-15.600000000000001</v>
      </c>
      <c r="G16" s="37">
        <f t="shared" si="0"/>
        <v>77.71428571428571</v>
      </c>
    </row>
    <row r="17" spans="1:7" s="27" customFormat="1" ht="18" customHeight="1">
      <c r="A17" s="15" t="s">
        <v>5</v>
      </c>
      <c r="B17" s="35" t="s">
        <v>42</v>
      </c>
      <c r="C17" s="19">
        <f>SUM(C18+C26)</f>
        <v>2444.6</v>
      </c>
      <c r="D17" s="19">
        <f>SUM(D18+D26)</f>
        <v>2444.6</v>
      </c>
      <c r="E17" s="19">
        <f>SUM(E18+E26)</f>
        <v>1375.1999999999998</v>
      </c>
      <c r="F17" s="19">
        <f t="shared" si="1"/>
        <v>-1069.4</v>
      </c>
      <c r="G17" s="16">
        <f t="shared" si="0"/>
        <v>56.254601979873996</v>
      </c>
    </row>
    <row r="18" spans="1:7" ht="18" customHeight="1">
      <c r="A18" s="17"/>
      <c r="B18" s="31" t="s">
        <v>38</v>
      </c>
      <c r="C18" s="24">
        <f>SUM(C19:C25)</f>
        <v>1618.3999999999999</v>
      </c>
      <c r="D18" s="24">
        <f>SUM(D19:D25)</f>
        <v>1618.3999999999999</v>
      </c>
      <c r="E18" s="24">
        <f>SUM(E19:E25)</f>
        <v>949.0999999999999</v>
      </c>
      <c r="F18" s="24">
        <f t="shared" si="1"/>
        <v>-669.3</v>
      </c>
      <c r="G18" s="16">
        <f t="shared" si="0"/>
        <v>58.64434008897676</v>
      </c>
    </row>
    <row r="19" spans="1:7" ht="18" customHeight="1">
      <c r="A19" s="17"/>
      <c r="B19" s="30" t="s">
        <v>27</v>
      </c>
      <c r="C19" s="23">
        <v>105.8</v>
      </c>
      <c r="D19" s="23">
        <v>105.8</v>
      </c>
      <c r="E19" s="23">
        <v>71</v>
      </c>
      <c r="F19" s="23">
        <f t="shared" si="1"/>
        <v>-34.8</v>
      </c>
      <c r="G19" s="37">
        <f aca="true" t="shared" si="2" ref="G19:G25">SUM(E19/D19)*100</f>
        <v>67.10775047258979</v>
      </c>
    </row>
    <row r="20" spans="1:7" s="27" customFormat="1" ht="18" customHeight="1">
      <c r="A20" s="15"/>
      <c r="B20" s="30" t="s">
        <v>28</v>
      </c>
      <c r="C20" s="29">
        <v>195.6</v>
      </c>
      <c r="D20" s="29">
        <v>195.6</v>
      </c>
      <c r="E20" s="37">
        <v>111.6</v>
      </c>
      <c r="F20" s="29">
        <f t="shared" si="1"/>
        <v>-84</v>
      </c>
      <c r="G20" s="37">
        <f t="shared" si="2"/>
        <v>57.05521472392638</v>
      </c>
    </row>
    <row r="21" spans="1:7" ht="18" customHeight="1">
      <c r="A21" s="17"/>
      <c r="B21" s="30" t="s">
        <v>29</v>
      </c>
      <c r="C21" s="23">
        <v>399.2</v>
      </c>
      <c r="D21" s="23">
        <v>399.2</v>
      </c>
      <c r="E21" s="23">
        <v>206.4</v>
      </c>
      <c r="F21" s="23">
        <f t="shared" si="1"/>
        <v>-192.79999999999998</v>
      </c>
      <c r="G21" s="37">
        <f t="shared" si="2"/>
        <v>51.70340681362726</v>
      </c>
    </row>
    <row r="22" spans="1:7" ht="18" customHeight="1">
      <c r="A22" s="17"/>
      <c r="B22" s="30" t="s">
        <v>30</v>
      </c>
      <c r="C22" s="23">
        <v>134.5</v>
      </c>
      <c r="D22" s="23">
        <v>134.5</v>
      </c>
      <c r="E22" s="23">
        <v>88</v>
      </c>
      <c r="F22" s="23">
        <f t="shared" si="1"/>
        <v>-46.5</v>
      </c>
      <c r="G22" s="37">
        <f t="shared" si="2"/>
        <v>65.4275092936803</v>
      </c>
    </row>
    <row r="23" spans="1:7" ht="18" customHeight="1">
      <c r="A23" s="17"/>
      <c r="B23" s="30" t="s">
        <v>31</v>
      </c>
      <c r="C23" s="23">
        <v>132.2</v>
      </c>
      <c r="D23" s="23">
        <v>132.2</v>
      </c>
      <c r="E23" s="23">
        <v>76.8</v>
      </c>
      <c r="F23" s="23">
        <f t="shared" si="1"/>
        <v>-55.39999999999999</v>
      </c>
      <c r="G23" s="37">
        <f t="shared" si="2"/>
        <v>58.09379727685325</v>
      </c>
    </row>
    <row r="24" spans="1:7" ht="18" customHeight="1">
      <c r="A24" s="17"/>
      <c r="B24" s="22" t="s">
        <v>32</v>
      </c>
      <c r="C24" s="23">
        <v>316.4</v>
      </c>
      <c r="D24" s="23">
        <v>316.4</v>
      </c>
      <c r="E24" s="23">
        <v>171.3</v>
      </c>
      <c r="F24" s="23">
        <f t="shared" si="1"/>
        <v>-145.09999999999997</v>
      </c>
      <c r="G24" s="37">
        <f t="shared" si="2"/>
        <v>54.140328697850826</v>
      </c>
    </row>
    <row r="25" spans="1:7" ht="18" customHeight="1">
      <c r="A25" s="17"/>
      <c r="B25" s="30" t="s">
        <v>33</v>
      </c>
      <c r="C25" s="23">
        <v>334.7</v>
      </c>
      <c r="D25" s="23">
        <v>334.7</v>
      </c>
      <c r="E25" s="23">
        <v>224</v>
      </c>
      <c r="F25" s="23">
        <f t="shared" si="1"/>
        <v>-110.69999999999999</v>
      </c>
      <c r="G25" s="37">
        <f t="shared" si="2"/>
        <v>66.92560501942037</v>
      </c>
    </row>
    <row r="26" spans="1:7" s="27" customFormat="1" ht="18" customHeight="1">
      <c r="A26" s="15"/>
      <c r="B26" s="31" t="s">
        <v>36</v>
      </c>
      <c r="C26" s="111">
        <f>SUM(C27:C28)</f>
        <v>826.2</v>
      </c>
      <c r="D26" s="111">
        <f>SUM(D27:D28)</f>
        <v>826.2</v>
      </c>
      <c r="E26" s="111">
        <f>SUM(E27:E28)</f>
        <v>426.1</v>
      </c>
      <c r="F26" s="111">
        <f t="shared" si="1"/>
        <v>-400.1</v>
      </c>
      <c r="G26" s="16">
        <f>SUM(E26/D26)*100</f>
        <v>51.573468893730336</v>
      </c>
    </row>
    <row r="27" spans="1:7" ht="18" customHeight="1">
      <c r="A27" s="17"/>
      <c r="B27" s="30" t="s">
        <v>34</v>
      </c>
      <c r="C27" s="23">
        <v>163</v>
      </c>
      <c r="D27" s="23">
        <v>163</v>
      </c>
      <c r="E27" s="23">
        <v>100.3</v>
      </c>
      <c r="F27" s="23">
        <f t="shared" si="1"/>
        <v>-62.7</v>
      </c>
      <c r="G27" s="37">
        <f>SUM(E27/D27)*100</f>
        <v>61.533742331288344</v>
      </c>
    </row>
    <row r="28" spans="1:7" ht="18" customHeight="1">
      <c r="A28" s="14"/>
      <c r="B28" s="30" t="s">
        <v>35</v>
      </c>
      <c r="C28" s="23">
        <v>663.2</v>
      </c>
      <c r="D28" s="23">
        <v>663.2</v>
      </c>
      <c r="E28" s="23">
        <v>325.8</v>
      </c>
      <c r="F28" s="23">
        <f t="shared" si="1"/>
        <v>-337.40000000000003</v>
      </c>
      <c r="G28" s="37">
        <f>SUM(E28/D28)*100</f>
        <v>49.125452352231605</v>
      </c>
    </row>
    <row r="29" ht="12.75">
      <c r="B29" s="109" t="s">
        <v>131</v>
      </c>
    </row>
    <row r="31" spans="2:7" ht="15.75">
      <c r="B31" s="120" t="s">
        <v>132</v>
      </c>
      <c r="C31" s="120"/>
      <c r="D31" s="120"/>
      <c r="E31" s="120"/>
      <c r="F31" s="120"/>
      <c r="G31" s="120"/>
    </row>
    <row r="32" ht="15.75" hidden="1">
      <c r="A32" s="47" t="s">
        <v>138</v>
      </c>
    </row>
  </sheetData>
  <sheetProtection/>
  <mergeCells count="10">
    <mergeCell ref="B31:G31"/>
    <mergeCell ref="A14:A16"/>
    <mergeCell ref="F10:G10"/>
    <mergeCell ref="A10:A11"/>
    <mergeCell ref="B10:B11"/>
    <mergeCell ref="A7:F7"/>
    <mergeCell ref="A8:F8"/>
    <mergeCell ref="C10:C11"/>
    <mergeCell ref="D10:D11"/>
    <mergeCell ref="E10:E11"/>
  </mergeCells>
  <printOptions/>
  <pageMargins left="1.141732283464567" right="0.1968503937007874" top="0.2755905511811024" bottom="0.551181102362204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9">
      <selection activeCell="A16" sqref="A16"/>
    </sheetView>
  </sheetViews>
  <sheetFormatPr defaultColWidth="9.125" defaultRowHeight="12.75"/>
  <cols>
    <col min="1" max="1" width="34.875" style="0" customWidth="1"/>
    <col min="4" max="4" width="13.125" style="0" bestFit="1" customWidth="1"/>
    <col min="5" max="5" width="20.375" style="0" customWidth="1"/>
    <col min="8" max="8" width="8.375" style="0" customWidth="1"/>
    <col min="9" max="9" width="8.25390625" style="0" customWidth="1"/>
    <col min="10" max="10" width="7.75390625" style="0" customWidth="1"/>
  </cols>
  <sheetData>
    <row r="2" spans="3:5" ht="12.75">
      <c r="C2" s="3" t="s">
        <v>23</v>
      </c>
      <c r="E2" s="20" t="s">
        <v>25</v>
      </c>
    </row>
    <row r="3" spans="3:5" ht="12.75">
      <c r="C3" s="134" t="s">
        <v>22</v>
      </c>
      <c r="D3" s="134"/>
      <c r="E3" s="134"/>
    </row>
    <row r="4" spans="3:5" ht="12.75">
      <c r="C4" s="134" t="s">
        <v>26</v>
      </c>
      <c r="D4" s="134"/>
      <c r="E4" s="134"/>
    </row>
    <row r="5" ht="15.75">
      <c r="C5" s="10"/>
    </row>
    <row r="6" spans="1:5" ht="17.25" customHeight="1">
      <c r="A6" s="133" t="s">
        <v>21</v>
      </c>
      <c r="B6" s="133"/>
      <c r="C6" s="133"/>
      <c r="D6" s="133"/>
      <c r="E6" s="133"/>
    </row>
    <row r="7" spans="1:5" ht="21" customHeight="1">
      <c r="A7" s="133" t="s">
        <v>20</v>
      </c>
      <c r="B7" s="133"/>
      <c r="C7" s="133"/>
      <c r="D7" s="133"/>
      <c r="E7" s="133"/>
    </row>
    <row r="8" spans="1:5" ht="19.5" customHeight="1">
      <c r="A8" s="133" t="s">
        <v>143</v>
      </c>
      <c r="B8" s="133"/>
      <c r="C8" s="133"/>
      <c r="D8" s="133"/>
      <c r="E8" s="133"/>
    </row>
    <row r="9" spans="3:5" ht="12.75">
      <c r="C9" s="8" t="s">
        <v>7</v>
      </c>
      <c r="E9" s="11" t="s">
        <v>8</v>
      </c>
    </row>
    <row r="10" spans="1:5" ht="25.5">
      <c r="A10" s="99" t="s">
        <v>18</v>
      </c>
      <c r="B10" s="18" t="s">
        <v>13</v>
      </c>
      <c r="C10" s="18" t="s">
        <v>9</v>
      </c>
      <c r="D10" s="21" t="s">
        <v>0</v>
      </c>
      <c r="E10" s="12" t="s">
        <v>10</v>
      </c>
    </row>
    <row r="11" spans="1:5" ht="27.75" customHeight="1">
      <c r="A11" s="100" t="s">
        <v>24</v>
      </c>
      <c r="B11" s="26">
        <v>346.4</v>
      </c>
      <c r="C11" s="26">
        <v>326</v>
      </c>
      <c r="D11" s="26">
        <f aca="true" t="shared" si="0" ref="D11:D26">SUM(C11/B11)*100</f>
        <v>94.11085450346421</v>
      </c>
      <c r="E11" s="25" t="s">
        <v>122</v>
      </c>
    </row>
    <row r="12" spans="1:5" ht="27" customHeight="1">
      <c r="A12" s="100" t="s">
        <v>119</v>
      </c>
      <c r="B12" s="26">
        <v>84</v>
      </c>
      <c r="C12" s="26">
        <v>84</v>
      </c>
      <c r="D12" s="26">
        <f t="shared" si="0"/>
        <v>100</v>
      </c>
      <c r="E12" s="25" t="s">
        <v>122</v>
      </c>
    </row>
    <row r="13" spans="1:10" ht="35.25" customHeight="1">
      <c r="A13" s="104" t="s">
        <v>120</v>
      </c>
      <c r="B13" s="26">
        <v>235</v>
      </c>
      <c r="C13" s="26">
        <v>235</v>
      </c>
      <c r="D13" s="26">
        <f t="shared" si="0"/>
        <v>100</v>
      </c>
      <c r="E13" s="25" t="s">
        <v>122</v>
      </c>
      <c r="H13" s="28"/>
      <c r="I13" s="28"/>
      <c r="J13" s="28"/>
    </row>
    <row r="14" spans="1:11" ht="28.5" customHeight="1">
      <c r="A14" s="101" t="s">
        <v>117</v>
      </c>
      <c r="B14" s="26">
        <v>300.8</v>
      </c>
      <c r="C14" s="26">
        <v>10</v>
      </c>
      <c r="D14" s="26">
        <f t="shared" si="0"/>
        <v>3.324468085106383</v>
      </c>
      <c r="E14" s="25" t="s">
        <v>122</v>
      </c>
      <c r="H14" s="28"/>
      <c r="I14" s="28"/>
      <c r="J14" s="28"/>
      <c r="K14" s="27"/>
    </row>
    <row r="15" spans="1:5" ht="25.5" customHeight="1">
      <c r="A15" s="102" t="s">
        <v>145</v>
      </c>
      <c r="B15" s="26">
        <v>23.8</v>
      </c>
      <c r="C15" s="26"/>
      <c r="D15" s="26">
        <f>SUM(C15/B15)*100</f>
        <v>0</v>
      </c>
      <c r="E15" s="25" t="s">
        <v>122</v>
      </c>
    </row>
    <row r="16" spans="1:5" ht="12.75">
      <c r="A16" s="102" t="s">
        <v>139</v>
      </c>
      <c r="B16" s="26">
        <v>150</v>
      </c>
      <c r="C16" s="26">
        <v>150</v>
      </c>
      <c r="D16" s="26">
        <f>SUM(C16/B16)*100</f>
        <v>100</v>
      </c>
      <c r="E16" s="25" t="s">
        <v>140</v>
      </c>
    </row>
    <row r="17" spans="1:5" ht="38.25">
      <c r="A17" s="102" t="s">
        <v>142</v>
      </c>
      <c r="B17" s="26">
        <v>76.2</v>
      </c>
      <c r="C17" s="26">
        <v>76.2</v>
      </c>
      <c r="D17" s="26">
        <f>SUM(C17/B17)*100</f>
        <v>100</v>
      </c>
      <c r="E17" s="25" t="s">
        <v>141</v>
      </c>
    </row>
    <row r="18" spans="1:5" ht="39" customHeight="1">
      <c r="A18" s="101" t="s">
        <v>121</v>
      </c>
      <c r="B18" s="26">
        <v>289.3</v>
      </c>
      <c r="C18" s="26">
        <v>289.3</v>
      </c>
      <c r="D18" s="26">
        <f t="shared" si="0"/>
        <v>100</v>
      </c>
      <c r="E18" s="25" t="s">
        <v>122</v>
      </c>
    </row>
    <row r="19" spans="1:5" ht="25.5">
      <c r="A19" s="103" t="s">
        <v>118</v>
      </c>
      <c r="B19" s="26">
        <v>10</v>
      </c>
      <c r="C19" s="26">
        <v>10</v>
      </c>
      <c r="D19" s="26">
        <f t="shared" si="0"/>
        <v>100</v>
      </c>
      <c r="E19" s="25" t="s">
        <v>122</v>
      </c>
    </row>
    <row r="20" spans="1:5" ht="25.5">
      <c r="A20" s="103" t="s">
        <v>123</v>
      </c>
      <c r="B20" s="26">
        <v>365.6</v>
      </c>
      <c r="C20" s="26">
        <v>323.5</v>
      </c>
      <c r="D20" s="26">
        <f t="shared" si="0"/>
        <v>88.48468271334792</v>
      </c>
      <c r="E20" s="25" t="s">
        <v>122</v>
      </c>
    </row>
    <row r="21" spans="1:5" ht="51">
      <c r="A21" s="103" t="s">
        <v>124</v>
      </c>
      <c r="B21" s="26">
        <v>1056.4</v>
      </c>
      <c r="C21" s="26">
        <v>1056.4</v>
      </c>
      <c r="D21" s="26">
        <f t="shared" si="0"/>
        <v>100</v>
      </c>
      <c r="E21" s="25" t="s">
        <v>122</v>
      </c>
    </row>
    <row r="22" spans="1:9" ht="42" customHeight="1">
      <c r="A22" s="105" t="s">
        <v>125</v>
      </c>
      <c r="B22" s="26">
        <v>200</v>
      </c>
      <c r="C22" s="26">
        <v>200</v>
      </c>
      <c r="D22" s="26">
        <f t="shared" si="0"/>
        <v>100</v>
      </c>
      <c r="E22" s="25" t="s">
        <v>122</v>
      </c>
      <c r="H22" s="107"/>
      <c r="I22" s="108"/>
    </row>
    <row r="23" spans="1:5" ht="27" customHeight="1">
      <c r="A23" s="106" t="s">
        <v>126</v>
      </c>
      <c r="B23" s="26">
        <v>1186.4</v>
      </c>
      <c r="C23" s="26">
        <v>1186.4</v>
      </c>
      <c r="D23" s="26">
        <f t="shared" si="0"/>
        <v>100</v>
      </c>
      <c r="E23" s="25" t="s">
        <v>127</v>
      </c>
    </row>
    <row r="24" spans="1:5" ht="77.25" customHeight="1">
      <c r="A24" s="105" t="s">
        <v>128</v>
      </c>
      <c r="B24" s="26">
        <v>1440.1</v>
      </c>
      <c r="C24" s="26">
        <v>1440.1</v>
      </c>
      <c r="D24" s="26">
        <f t="shared" si="0"/>
        <v>100</v>
      </c>
      <c r="E24" s="25" t="s">
        <v>130</v>
      </c>
    </row>
    <row r="25" spans="1:5" ht="29.25" customHeight="1">
      <c r="A25" s="106" t="s">
        <v>129</v>
      </c>
      <c r="B25" s="26">
        <v>399.6</v>
      </c>
      <c r="C25" s="26">
        <v>399.6</v>
      </c>
      <c r="D25" s="26">
        <f t="shared" si="0"/>
        <v>100</v>
      </c>
      <c r="E25" s="25" t="s">
        <v>130</v>
      </c>
    </row>
    <row r="26" spans="1:5" ht="12.75">
      <c r="A26" s="13" t="s">
        <v>11</v>
      </c>
      <c r="B26" s="9">
        <f>SUM(B11:B25)</f>
        <v>6163.6</v>
      </c>
      <c r="C26" s="9">
        <f>SUM(C11:C25)</f>
        <v>5786.5</v>
      </c>
      <c r="D26" s="9">
        <f t="shared" si="0"/>
        <v>93.88182231163606</v>
      </c>
      <c r="E26" s="12"/>
    </row>
    <row r="27" ht="12.75">
      <c r="C27" s="3"/>
    </row>
    <row r="28" ht="12.75">
      <c r="C28" s="3"/>
    </row>
    <row r="29" ht="12.75">
      <c r="A29" s="109" t="s">
        <v>131</v>
      </c>
    </row>
    <row r="31" spans="1:5" ht="15.75">
      <c r="A31" s="120" t="s">
        <v>132</v>
      </c>
      <c r="B31" s="120"/>
      <c r="C31" s="120"/>
      <c r="D31" s="120"/>
      <c r="E31" s="120"/>
    </row>
    <row r="32" ht="15.75" hidden="1">
      <c r="A32" s="47" t="s">
        <v>108</v>
      </c>
    </row>
  </sheetData>
  <sheetProtection/>
  <mergeCells count="6">
    <mergeCell ref="A6:E6"/>
    <mergeCell ref="A8:E8"/>
    <mergeCell ref="A7:E7"/>
    <mergeCell ref="C3:E3"/>
    <mergeCell ref="C4:E4"/>
    <mergeCell ref="A31:E31"/>
  </mergeCells>
  <printOptions/>
  <pageMargins left="0.97" right="0.19" top="0.16" bottom="0.26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2016-10-23T13:59:25Z</cp:lastPrinted>
  <dcterms:created xsi:type="dcterms:W3CDTF">2012-01-17T08:56:59Z</dcterms:created>
  <dcterms:modified xsi:type="dcterms:W3CDTF">2016-10-23T14:01:05Z</dcterms:modified>
  <cp:category/>
  <cp:version/>
  <cp:contentType/>
  <cp:contentStatus/>
</cp:coreProperties>
</file>